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ormal" sheetId="1" r:id="rId1"/>
    <sheet name="Kursstufe" sheetId="2" r:id="rId2"/>
  </sheets>
  <definedNames/>
  <calcPr fullCalcOnLoad="1"/>
</workbook>
</file>

<file path=xl/comments1.xml><?xml version="1.0" encoding="utf-8"?>
<comments xmlns="http://schemas.openxmlformats.org/spreadsheetml/2006/main">
  <authors>
    <author>Florian Karsten</author>
  </authors>
  <commentList>
    <comment ref="S10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Abzüge für Darstellung</t>
        </r>
      </text>
    </comment>
    <comment ref="I11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maximale Punkte pro Aufgabe</t>
        </r>
      </text>
    </comment>
    <comment ref="A11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Teilgenommen?
1=ja
0=nein</t>
        </r>
      </text>
    </comment>
  </commentList>
</comments>
</file>

<file path=xl/comments2.xml><?xml version="1.0" encoding="utf-8"?>
<comments xmlns="http://schemas.openxmlformats.org/spreadsheetml/2006/main">
  <authors>
    <author>Florian Karsten</author>
  </authors>
  <commentList>
    <comment ref="A6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Teilgenommen?
1=ja
0=nein</t>
        </r>
      </text>
    </comment>
  </commentList>
</comments>
</file>

<file path=xl/sharedStrings.xml><?xml version="1.0" encoding="utf-8"?>
<sst xmlns="http://schemas.openxmlformats.org/spreadsheetml/2006/main" count="86" uniqueCount="48">
  <si>
    <t>Note</t>
  </si>
  <si>
    <t>Punkte</t>
  </si>
  <si>
    <t>Auswahl</t>
  </si>
  <si>
    <t>Notenformel</t>
  </si>
  <si>
    <t>Exaktwert des variablen Bereiches</t>
  </si>
  <si>
    <t>Punkteanzahl im variablen Bereich</t>
  </si>
  <si>
    <t>Erreichbare Punkte</t>
  </si>
  <si>
    <t>1 ab</t>
  </si>
  <si>
    <t>6 bis</t>
  </si>
  <si>
    <t>Halbe Punktzahl</t>
  </si>
  <si>
    <t>Durchschnitt</t>
  </si>
  <si>
    <t>Gesamt</t>
  </si>
  <si>
    <t>TG</t>
  </si>
  <si>
    <t>Notenspiegel</t>
  </si>
  <si>
    <t>Anzahl</t>
  </si>
  <si>
    <t>Mitgeschrieben</t>
  </si>
  <si>
    <t>Klassenarbeit Nr. 1 am 24.10.2003</t>
  </si>
  <si>
    <t>Name, Vorname 1</t>
  </si>
  <si>
    <t>Name, Vorname 2</t>
  </si>
  <si>
    <t>Name, Vorname 3</t>
  </si>
  <si>
    <t>Name, Vorname 4</t>
  </si>
  <si>
    <t>Name, Vorname 5</t>
  </si>
  <si>
    <t>Name, Vorname 6</t>
  </si>
  <si>
    <t>Name, Vorname 7</t>
  </si>
  <si>
    <t>Name, Vorname 8</t>
  </si>
  <si>
    <t>Name, Vorname 9</t>
  </si>
  <si>
    <t>Name, Vorname 10</t>
  </si>
  <si>
    <t>Name, Vorname 11</t>
  </si>
  <si>
    <t>Name, Vorname 12</t>
  </si>
  <si>
    <t>Name, Vorname 13</t>
  </si>
  <si>
    <t>Name, Vorname 14</t>
  </si>
  <si>
    <t>Name, Vorname 15</t>
  </si>
  <si>
    <t>Name, Vorname 16</t>
  </si>
  <si>
    <t>Name, Vorname 17</t>
  </si>
  <si>
    <t>Name, Vorname 18</t>
  </si>
  <si>
    <t>Name, Vorname 19</t>
  </si>
  <si>
    <t>Name, Vorname 20</t>
  </si>
  <si>
    <t>Name, Vorname 21</t>
  </si>
  <si>
    <t>Alle anderen werden berechnet.</t>
  </si>
  <si>
    <t>Weiße Felder müssen per Hand eingegeben werden.</t>
  </si>
  <si>
    <t>Darst</t>
  </si>
  <si>
    <t>2004/05 Klasse 13.1 Mathe</t>
  </si>
  <si>
    <t>NP</t>
  </si>
  <si>
    <t>VP</t>
  </si>
  <si>
    <t>Klausur Nr. 1 am 25.10.2005</t>
  </si>
  <si>
    <t>(neue Notentabelle)</t>
  </si>
  <si>
    <t>Punkteausbeute</t>
  </si>
  <si>
    <t>2003/04 Klasse 10b Physik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</si>
</sst>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d/m/yy"/>
    <numFmt numFmtId="174" formatCode="_-* #,##0.00\ [$€-1]_-;\-* #,##0.00\ [$€-1]_-;_-* &quot;-&quot;??\ [$€-1]_-"/>
    <numFmt numFmtId="175" formatCode="d/m"/>
    <numFmt numFmtId="176" formatCode="dd/mm/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0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3" borderId="3" xfId="0" applyFill="1" applyBorder="1" applyAlignment="1">
      <alignment/>
    </xf>
    <xf numFmtId="49" fontId="0" fillId="3" borderId="3" xfId="0" applyNumberFormat="1" applyFill="1" applyBorder="1" applyAlignment="1">
      <alignment horizontal="left" vertical="top"/>
    </xf>
    <xf numFmtId="0" fontId="0" fillId="3" borderId="2" xfId="0" applyFill="1" applyBorder="1" applyAlignment="1">
      <alignment/>
    </xf>
    <xf numFmtId="0" fontId="0" fillId="3" borderId="3" xfId="0" applyNumberFormat="1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0" fillId="0" borderId="3" xfId="0" applyFill="1" applyBorder="1" applyAlignment="1">
      <alignment/>
    </xf>
    <xf numFmtId="49" fontId="0" fillId="0" borderId="3" xfId="0" applyNumberFormat="1" applyBorder="1" applyAlignment="1">
      <alignment horizontal="left" vertical="top"/>
    </xf>
    <xf numFmtId="0" fontId="0" fillId="0" borderId="3" xfId="0" applyNumberFormat="1" applyBorder="1" applyAlignment="1">
      <alignment/>
    </xf>
    <xf numFmtId="172" fontId="3" fillId="2" borderId="0" xfId="0" applyNumberFormat="1" applyFont="1" applyFill="1" applyAlignment="1">
      <alignment/>
    </xf>
    <xf numFmtId="9" fontId="0" fillId="2" borderId="12" xfId="0" applyNumberFormat="1" applyFill="1" applyBorder="1" applyAlignment="1">
      <alignment/>
    </xf>
    <xf numFmtId="9" fontId="0" fillId="2" borderId="1" xfId="0" applyNumberFormat="1" applyFill="1" applyBorder="1" applyAlignment="1">
      <alignment/>
    </xf>
    <xf numFmtId="9" fontId="0" fillId="2" borderId="23" xfId="0" applyNumberForma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9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9" fontId="0" fillId="2" borderId="24" xfId="0" applyNumberForma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0" fillId="2" borderId="25" xfId="0" applyFill="1" applyBorder="1" applyAlignment="1">
      <alignment/>
    </xf>
    <xf numFmtId="0" fontId="3" fillId="2" borderId="9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3" fillId="2" borderId="27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3" borderId="28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29" xfId="0" applyFont="1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3" fillId="2" borderId="30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Notenspiegel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8925"/>
          <c:w val="0.973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Normal!$B$51:$B$71</c:f>
              <c:numCache/>
            </c:numRef>
          </c:cat>
          <c:val>
            <c:numRef>
              <c:f>Normal!$C$51:$C$71</c:f>
              <c:numCache/>
            </c:numRef>
          </c:val>
        </c:ser>
        <c:axId val="39024612"/>
        <c:axId val="15677189"/>
      </c:barChart>
      <c:catAx>
        <c:axId val="3902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77189"/>
        <c:crosses val="autoZero"/>
        <c:auto val="1"/>
        <c:lblOffset val="100"/>
        <c:noMultiLvlLbl val="0"/>
      </c:catAx>
      <c:valAx>
        <c:axId val="1567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024612"/>
        <c:crossesAt val="1"/>
        <c:crossBetween val="midCat"/>
        <c:dispUnits/>
        <c:majorUnit val="1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Notenspiegel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6"/>
          <c:w val="0.9587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Kursstufe!$B$44:$B$59</c:f>
              <c:numCache/>
            </c:numRef>
          </c:cat>
          <c:val>
            <c:numRef>
              <c:f>Kursstufe!$C$44:$C$59</c:f>
              <c:numCache/>
            </c:numRef>
          </c:val>
        </c:ser>
        <c:axId val="6876974"/>
        <c:axId val="61892767"/>
      </c:barChart>
      <c:catAx>
        <c:axId val="6876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Notenpunkte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0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76974"/>
        <c:crossesAt val="1"/>
        <c:crossBetween val="midCat"/>
        <c:dispUnits/>
        <c:majorUnit val="1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46</xdr:row>
      <xdr:rowOff>152400</xdr:rowOff>
    </xdr:from>
    <xdr:to>
      <xdr:col>18</xdr:col>
      <xdr:colOff>228600</xdr:colOff>
      <xdr:row>73</xdr:row>
      <xdr:rowOff>123825</xdr:rowOff>
    </xdr:to>
    <xdr:graphicFrame>
      <xdr:nvGraphicFramePr>
        <xdr:cNvPr id="1" name="Chart 1"/>
        <xdr:cNvGraphicFramePr/>
      </xdr:nvGraphicFramePr>
      <xdr:xfrm>
        <a:off x="2209800" y="7639050"/>
        <a:ext cx="47148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42</xdr:row>
      <xdr:rowOff>9525</xdr:rowOff>
    </xdr:from>
    <xdr:to>
      <xdr:col>15</xdr:col>
      <xdr:colOff>9525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2314575" y="6848475"/>
        <a:ext cx="4486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tabSelected="1" zoomScaleSheetLayoutView="30" workbookViewId="0" topLeftCell="A1">
      <selection activeCell="B1" sqref="B1"/>
    </sheetView>
  </sheetViews>
  <sheetFormatPr defaultColWidth="11.421875" defaultRowHeight="12.75"/>
  <cols>
    <col min="1" max="1" width="4.00390625" style="0" bestFit="1" customWidth="1"/>
    <col min="2" max="2" width="19.57421875" style="0" customWidth="1"/>
    <col min="3" max="3" width="6.7109375" style="0" bestFit="1" customWidth="1"/>
    <col min="4" max="5" width="12.140625" style="0" hidden="1" customWidth="1"/>
    <col min="6" max="6" width="33.00390625" style="0" hidden="1" customWidth="1"/>
    <col min="7" max="7" width="27.7109375" style="0" hidden="1" customWidth="1"/>
    <col min="8" max="8" width="7.8515625" style="0" bestFit="1" customWidth="1"/>
    <col min="9" max="12" width="6.28125" style="0" customWidth="1"/>
    <col min="13" max="13" width="5.7109375" style="0" customWidth="1"/>
    <col min="14" max="18" width="6.28125" style="0" customWidth="1"/>
    <col min="19" max="19" width="5.7109375" style="0" customWidth="1"/>
    <col min="20" max="22" width="6.28125" style="0" hidden="1" customWidth="1"/>
    <col min="23" max="23" width="6.421875" style="6" bestFit="1" customWidth="1"/>
    <col min="24" max="25" width="11.421875" style="6" hidden="1" customWidth="1"/>
    <col min="26" max="26" width="8.57421875" style="7" bestFit="1" customWidth="1"/>
    <col min="27" max="27" width="6.421875" style="6" bestFit="1" customWidth="1"/>
    <col min="28" max="29" width="11.421875" style="6" hidden="1" customWidth="1"/>
    <col min="30" max="30" width="8.57421875" style="7" bestFit="1" customWidth="1"/>
  </cols>
  <sheetData>
    <row r="1" spans="1:30" ht="12.75">
      <c r="A1" s="14"/>
      <c r="B1" s="17" t="s">
        <v>47</v>
      </c>
      <c r="C1" s="16"/>
      <c r="D1" s="16"/>
      <c r="E1" s="16"/>
      <c r="F1" s="16"/>
      <c r="G1" s="16"/>
      <c r="H1" s="16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W1" s="31" t="s">
        <v>0</v>
      </c>
      <c r="X1" s="32"/>
      <c r="Y1" s="32"/>
      <c r="Z1" s="33" t="s">
        <v>1</v>
      </c>
      <c r="AA1" s="31" t="s">
        <v>0</v>
      </c>
      <c r="AB1" s="32"/>
      <c r="AC1" s="32"/>
      <c r="AD1" s="34" t="s">
        <v>1</v>
      </c>
    </row>
    <row r="2" spans="1:30" ht="12.75">
      <c r="A2" s="14"/>
      <c r="B2" s="17" t="s">
        <v>16</v>
      </c>
      <c r="C2" s="16"/>
      <c r="D2" s="16"/>
      <c r="E2" s="16"/>
      <c r="F2" s="16"/>
      <c r="G2" s="16"/>
      <c r="H2" s="16"/>
      <c r="I2" s="16"/>
      <c r="J2" s="14"/>
      <c r="K2" s="14" t="s">
        <v>39</v>
      </c>
      <c r="L2" s="14"/>
      <c r="M2" s="14"/>
      <c r="N2" s="14"/>
      <c r="O2" s="14"/>
      <c r="P2" s="14"/>
      <c r="Q2" s="14"/>
      <c r="R2" s="14"/>
      <c r="S2" s="14"/>
      <c r="W2" s="35">
        <f aca="true" t="shared" si="0" ref="W2:W33">IF(Z2&lt;=$C$6,6,IF(Z2&gt;=$C$5,1,X2))</f>
        <v>6</v>
      </c>
      <c r="X2" s="12">
        <f aca="true" t="shared" si="1" ref="X2:X33">ROUNDUP((4*Y2),0)/4</f>
        <v>7</v>
      </c>
      <c r="Y2" s="12">
        <f aca="true" t="shared" si="2" ref="Y2:Y33">(Z2-$C$6-0.5)*(-4.75/$G$4)+5.75</f>
        <v>6.846153846153846</v>
      </c>
      <c r="Z2" s="36">
        <v>0</v>
      </c>
      <c r="AA2" s="35">
        <f aca="true" t="shared" si="3" ref="AA2:AA33">IF(AD2&lt;=$C$6,6,IF(AD2&gt;=$C$5,1,AB2))</f>
        <v>1</v>
      </c>
      <c r="AB2" s="12">
        <f aca="true" t="shared" si="4" ref="AB2:AB33">ROUNDUP((4*AC2),0)/4</f>
        <v>-3.25</v>
      </c>
      <c r="AC2" s="12">
        <f aca="true" t="shared" si="5" ref="AC2:AC33">(AD2-$C$6-0.5)*(-4.75/$G$4)+5.75</f>
        <v>-3.0192307692307683</v>
      </c>
      <c r="AD2" s="37">
        <v>40.5</v>
      </c>
    </row>
    <row r="3" spans="1:30" s="3" customFormat="1" ht="12.75">
      <c r="A3" s="22"/>
      <c r="B3" s="23"/>
      <c r="C3" s="23"/>
      <c r="D3" s="24" t="s">
        <v>2</v>
      </c>
      <c r="E3" s="24" t="s">
        <v>3</v>
      </c>
      <c r="F3" s="24" t="s">
        <v>4</v>
      </c>
      <c r="G3" s="24" t="s">
        <v>5</v>
      </c>
      <c r="H3" s="24"/>
      <c r="I3" s="23"/>
      <c r="J3" s="23"/>
      <c r="K3" s="23" t="s">
        <v>38</v>
      </c>
      <c r="L3" s="23"/>
      <c r="M3" s="23"/>
      <c r="N3" s="23"/>
      <c r="O3" s="23"/>
      <c r="P3" s="23"/>
      <c r="Q3" s="23"/>
      <c r="R3" s="23"/>
      <c r="S3" s="23"/>
      <c r="W3" s="35">
        <f t="shared" si="0"/>
        <v>6</v>
      </c>
      <c r="X3" s="12">
        <f t="shared" si="1"/>
        <v>6.75</v>
      </c>
      <c r="Y3" s="12">
        <f t="shared" si="2"/>
        <v>6.7243589743589745</v>
      </c>
      <c r="Z3" s="36">
        <v>0.5</v>
      </c>
      <c r="AA3" s="35">
        <f t="shared" si="3"/>
        <v>1</v>
      </c>
      <c r="AB3" s="12">
        <f t="shared" si="4"/>
        <v>-3.25</v>
      </c>
      <c r="AC3" s="12">
        <f t="shared" si="5"/>
        <v>-3.1410256410256405</v>
      </c>
      <c r="AD3" s="37">
        <v>41</v>
      </c>
    </row>
    <row r="4" spans="1:30" ht="12.75">
      <c r="A4" s="14"/>
      <c r="B4" s="15" t="s">
        <v>6</v>
      </c>
      <c r="C4" s="16">
        <v>26</v>
      </c>
      <c r="D4" s="14"/>
      <c r="E4" s="14"/>
      <c r="F4" s="14"/>
      <c r="G4" s="14">
        <f>$C$5-$C$6-0.5</f>
        <v>19.5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W4" s="35">
        <f t="shared" si="0"/>
        <v>6</v>
      </c>
      <c r="X4" s="12">
        <f t="shared" si="1"/>
        <v>6.75</v>
      </c>
      <c r="Y4" s="12">
        <f t="shared" si="2"/>
        <v>6.602564102564102</v>
      </c>
      <c r="Z4" s="36">
        <v>1</v>
      </c>
      <c r="AA4" s="35">
        <f t="shared" si="3"/>
        <v>1</v>
      </c>
      <c r="AB4" s="12">
        <f t="shared" si="4"/>
        <v>-3.5</v>
      </c>
      <c r="AC4" s="12">
        <f t="shared" si="5"/>
        <v>-3.2628205128205128</v>
      </c>
      <c r="AD4" s="37">
        <v>41.5</v>
      </c>
    </row>
    <row r="5" spans="1:30" ht="12.75">
      <c r="A5" s="14"/>
      <c r="B5" s="15" t="s">
        <v>7</v>
      </c>
      <c r="C5" s="16">
        <v>24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W5" s="35">
        <f t="shared" si="0"/>
        <v>6</v>
      </c>
      <c r="X5" s="12">
        <f t="shared" si="1"/>
        <v>6.5</v>
      </c>
      <c r="Y5" s="12">
        <f t="shared" si="2"/>
        <v>6.480769230769231</v>
      </c>
      <c r="Z5" s="36">
        <v>1.5</v>
      </c>
      <c r="AA5" s="35">
        <f t="shared" si="3"/>
        <v>1</v>
      </c>
      <c r="AB5" s="12">
        <f t="shared" si="4"/>
        <v>-3.5</v>
      </c>
      <c r="AC5" s="12">
        <f t="shared" si="5"/>
        <v>-3.384615384615385</v>
      </c>
      <c r="AD5" s="37">
        <v>42</v>
      </c>
    </row>
    <row r="6" spans="1:30" ht="12.75">
      <c r="A6" s="14"/>
      <c r="B6" s="15" t="s">
        <v>8</v>
      </c>
      <c r="C6" s="16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W6" s="35">
        <f t="shared" si="0"/>
        <v>6</v>
      </c>
      <c r="X6" s="12">
        <f t="shared" si="1"/>
        <v>6.5</v>
      </c>
      <c r="Y6" s="12">
        <f t="shared" si="2"/>
        <v>6.358974358974359</v>
      </c>
      <c r="Z6" s="36">
        <v>2</v>
      </c>
      <c r="AA6" s="35">
        <f t="shared" si="3"/>
        <v>1</v>
      </c>
      <c r="AB6" s="12">
        <f t="shared" si="4"/>
        <v>-3.75</v>
      </c>
      <c r="AC6" s="12">
        <f t="shared" si="5"/>
        <v>-3.5064102564102555</v>
      </c>
      <c r="AD6" s="37">
        <v>42.5</v>
      </c>
    </row>
    <row r="7" spans="1:30" ht="12.75">
      <c r="A7" s="14"/>
      <c r="B7" s="15" t="s">
        <v>9</v>
      </c>
      <c r="C7" s="14">
        <f>E7</f>
        <v>3.75</v>
      </c>
      <c r="D7" s="12">
        <f>IF(H7&lt;=$C$6,6,IF(H7&gt;=$C$5,1,E7))</f>
        <v>3.75</v>
      </c>
      <c r="E7" s="12">
        <f>ROUNDUP((4*F7),0)/4</f>
        <v>3.75</v>
      </c>
      <c r="F7" s="12">
        <f>(H7-$C$6-0.5)*(-4.75/$G$4)+5.75</f>
        <v>3.6794871794871797</v>
      </c>
      <c r="G7" s="14"/>
      <c r="H7" s="14">
        <f>C4/2</f>
        <v>13</v>
      </c>
      <c r="I7" s="14" t="s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W7" s="35">
        <f t="shared" si="0"/>
        <v>6</v>
      </c>
      <c r="X7" s="12">
        <f t="shared" si="1"/>
        <v>6.25</v>
      </c>
      <c r="Y7" s="12">
        <f t="shared" si="2"/>
        <v>6.237179487179487</v>
      </c>
      <c r="Z7" s="36">
        <v>2.5</v>
      </c>
      <c r="AA7" s="35">
        <f t="shared" si="3"/>
        <v>1</v>
      </c>
      <c r="AB7" s="12">
        <f t="shared" si="4"/>
        <v>-3.75</v>
      </c>
      <c r="AC7" s="12">
        <f t="shared" si="5"/>
        <v>-3.6282051282051277</v>
      </c>
      <c r="AD7" s="37">
        <v>43</v>
      </c>
    </row>
    <row r="8" spans="1:30" ht="13.5" thickBot="1">
      <c r="A8" s="14"/>
      <c r="B8" s="15" t="s">
        <v>10</v>
      </c>
      <c r="C8" s="14">
        <f>C73</f>
        <v>2.7</v>
      </c>
      <c r="D8" s="14"/>
      <c r="E8" s="14"/>
      <c r="F8" s="12"/>
      <c r="G8" s="14"/>
      <c r="H8" s="14"/>
      <c r="I8" s="46" t="s">
        <v>46</v>
      </c>
      <c r="J8" s="14"/>
      <c r="K8" s="14"/>
      <c r="L8" s="46"/>
      <c r="M8" s="14"/>
      <c r="N8" s="14"/>
      <c r="O8" s="14"/>
      <c r="P8" s="14"/>
      <c r="Q8" s="14"/>
      <c r="R8" s="14"/>
      <c r="S8" s="14"/>
      <c r="W8" s="35">
        <f t="shared" si="0"/>
        <v>6</v>
      </c>
      <c r="X8" s="12">
        <f t="shared" si="1"/>
        <v>6.25</v>
      </c>
      <c r="Y8" s="12">
        <f t="shared" si="2"/>
        <v>6.115384615384615</v>
      </c>
      <c r="Z8" s="36">
        <v>3</v>
      </c>
      <c r="AA8" s="35">
        <f t="shared" si="3"/>
        <v>1</v>
      </c>
      <c r="AB8" s="12">
        <f t="shared" si="4"/>
        <v>-3.75</v>
      </c>
      <c r="AC8" s="12">
        <f t="shared" si="5"/>
        <v>-3.75</v>
      </c>
      <c r="AD8" s="37">
        <v>43.5</v>
      </c>
    </row>
    <row r="9" spans="1:30" ht="13.5" thickBot="1">
      <c r="A9" s="14"/>
      <c r="B9" s="15"/>
      <c r="C9" s="14"/>
      <c r="D9" s="14"/>
      <c r="E9" s="14"/>
      <c r="F9" s="12"/>
      <c r="G9" s="14"/>
      <c r="H9" s="14"/>
      <c r="I9" s="47">
        <f aca="true" t="shared" si="6" ref="I9:R9">IF(I11="",0,SUM(I12:I46)/$C$72/I11)</f>
        <v>0.753968253968254</v>
      </c>
      <c r="J9" s="48">
        <f t="shared" si="6"/>
        <v>0.5416666666666666</v>
      </c>
      <c r="K9" s="48">
        <f t="shared" si="6"/>
        <v>0.6071428571428571</v>
      </c>
      <c r="L9" s="48">
        <f t="shared" si="6"/>
        <v>0.6587301587301587</v>
      </c>
      <c r="M9" s="48">
        <f t="shared" si="6"/>
        <v>0.9206349206349206</v>
      </c>
      <c r="N9" s="48">
        <f t="shared" si="6"/>
        <v>0.680952380952381</v>
      </c>
      <c r="O9" s="48">
        <f t="shared" si="6"/>
        <v>0.6904761904761905</v>
      </c>
      <c r="P9" s="48">
        <f t="shared" si="6"/>
        <v>0</v>
      </c>
      <c r="Q9" s="48">
        <f t="shared" si="6"/>
        <v>0</v>
      </c>
      <c r="R9" s="49">
        <f t="shared" si="6"/>
        <v>0</v>
      </c>
      <c r="S9" s="14"/>
      <c r="W9" s="35">
        <f t="shared" si="0"/>
        <v>6</v>
      </c>
      <c r="X9" s="12">
        <f t="shared" si="1"/>
        <v>6</v>
      </c>
      <c r="Y9" s="12">
        <f t="shared" si="2"/>
        <v>5.993589743589744</v>
      </c>
      <c r="Z9" s="36">
        <v>3.5</v>
      </c>
      <c r="AA9" s="35">
        <f t="shared" si="3"/>
        <v>1</v>
      </c>
      <c r="AB9" s="12">
        <f t="shared" si="4"/>
        <v>-4</v>
      </c>
      <c r="AC9" s="12">
        <f t="shared" si="5"/>
        <v>-3.8717948717948723</v>
      </c>
      <c r="AD9" s="37">
        <v>44</v>
      </c>
    </row>
    <row r="10" spans="1:30" ht="13.5" thickBot="1">
      <c r="A10" s="14"/>
      <c r="B10" s="15"/>
      <c r="C10" s="25" t="s">
        <v>0</v>
      </c>
      <c r="D10" s="15"/>
      <c r="E10" s="15"/>
      <c r="F10" s="26"/>
      <c r="G10" s="27"/>
      <c r="H10" s="28" t="s">
        <v>11</v>
      </c>
      <c r="I10" s="28">
        <v>1</v>
      </c>
      <c r="J10" s="28">
        <v>2</v>
      </c>
      <c r="K10" s="28">
        <v>3</v>
      </c>
      <c r="L10" s="28">
        <v>4</v>
      </c>
      <c r="M10" s="28">
        <v>5</v>
      </c>
      <c r="N10" s="28">
        <v>6</v>
      </c>
      <c r="O10" s="28">
        <v>7</v>
      </c>
      <c r="P10" s="28">
        <v>8</v>
      </c>
      <c r="Q10" s="50">
        <v>9</v>
      </c>
      <c r="R10" s="28">
        <v>10</v>
      </c>
      <c r="S10" s="28" t="s">
        <v>40</v>
      </c>
      <c r="T10" s="5">
        <v>11</v>
      </c>
      <c r="U10" s="5">
        <v>12</v>
      </c>
      <c r="V10" s="8">
        <v>13</v>
      </c>
      <c r="W10" s="35">
        <f t="shared" si="0"/>
        <v>6</v>
      </c>
      <c r="X10" s="12">
        <f t="shared" si="1"/>
        <v>6</v>
      </c>
      <c r="Y10" s="12">
        <f t="shared" si="2"/>
        <v>5.871794871794871</v>
      </c>
      <c r="Z10" s="36">
        <v>4</v>
      </c>
      <c r="AA10" s="35">
        <f t="shared" si="3"/>
        <v>1</v>
      </c>
      <c r="AB10" s="12">
        <f t="shared" si="4"/>
        <v>-4</v>
      </c>
      <c r="AC10" s="12">
        <f t="shared" si="5"/>
        <v>-3.9935897435897427</v>
      </c>
      <c r="AD10" s="37">
        <v>44.5</v>
      </c>
    </row>
    <row r="11" spans="1:30" ht="13.5" thickBot="1">
      <c r="A11" s="29" t="s">
        <v>12</v>
      </c>
      <c r="B11" s="14"/>
      <c r="C11" s="14"/>
      <c r="D11" s="14"/>
      <c r="E11" s="14"/>
      <c r="F11" s="12"/>
      <c r="G11" s="14"/>
      <c r="H11" s="30">
        <f>SUM(I11:V11)</f>
        <v>26</v>
      </c>
      <c r="I11" s="1">
        <v>3</v>
      </c>
      <c r="J11" s="1">
        <v>4</v>
      </c>
      <c r="K11" s="1">
        <v>6</v>
      </c>
      <c r="L11" s="1">
        <v>3</v>
      </c>
      <c r="M11" s="1">
        <v>3</v>
      </c>
      <c r="N11" s="1">
        <v>5</v>
      </c>
      <c r="O11" s="1">
        <v>2</v>
      </c>
      <c r="P11" s="1"/>
      <c r="Q11" s="1"/>
      <c r="R11" s="1"/>
      <c r="S11" s="1"/>
      <c r="T11" s="1"/>
      <c r="U11" s="1"/>
      <c r="V11" s="9"/>
      <c r="W11" s="35">
        <f t="shared" si="0"/>
        <v>5.75</v>
      </c>
      <c r="X11" s="12">
        <f t="shared" si="1"/>
        <v>5.75</v>
      </c>
      <c r="Y11" s="12">
        <f t="shared" si="2"/>
        <v>5.75</v>
      </c>
      <c r="Z11" s="36">
        <v>4.5</v>
      </c>
      <c r="AA11" s="35">
        <f t="shared" si="3"/>
        <v>1</v>
      </c>
      <c r="AB11" s="12">
        <f t="shared" si="4"/>
        <v>-4.25</v>
      </c>
      <c r="AC11" s="12">
        <f t="shared" si="5"/>
        <v>-4.115384615384615</v>
      </c>
      <c r="AD11" s="37">
        <v>45</v>
      </c>
    </row>
    <row r="12" spans="1:30" ht="12.75">
      <c r="A12" s="43">
        <v>1</v>
      </c>
      <c r="B12" s="19" t="s">
        <v>17</v>
      </c>
      <c r="C12" s="12">
        <f aca="true" t="shared" si="7" ref="C12:C46">IF(A12=1,D12,"")</f>
        <v>1.5</v>
      </c>
      <c r="D12" s="12">
        <f aca="true" t="shared" si="8" ref="D12:D46">IF(H12&lt;=$C$6,6,IF(H12&gt;=$C$5,1,E12))</f>
        <v>1.5</v>
      </c>
      <c r="E12" s="12">
        <f aca="true" t="shared" si="9" ref="E12:E46">ROUNDUP((4*F12),0)/4</f>
        <v>1.5</v>
      </c>
      <c r="F12" s="12">
        <f aca="true" t="shared" si="10" ref="F12:F46">(H12-$C$6-0.5)*(-4.75/$G$4)+5.75</f>
        <v>1.3653846153846159</v>
      </c>
      <c r="G12" s="12"/>
      <c r="H12" s="13">
        <f aca="true" t="shared" si="11" ref="H12:H46">IF(A12=1,SUM(I12:V12),"")</f>
        <v>22.5</v>
      </c>
      <c r="I12" s="2">
        <v>3</v>
      </c>
      <c r="J12" s="2">
        <v>3</v>
      </c>
      <c r="K12" s="2">
        <v>5</v>
      </c>
      <c r="L12" s="2">
        <v>2.5</v>
      </c>
      <c r="M12" s="2">
        <v>3</v>
      </c>
      <c r="N12" s="2">
        <v>4</v>
      </c>
      <c r="O12" s="2">
        <v>2</v>
      </c>
      <c r="P12" s="2"/>
      <c r="Q12" s="2"/>
      <c r="R12" s="2"/>
      <c r="S12" s="2"/>
      <c r="T12" s="2"/>
      <c r="U12" s="2"/>
      <c r="V12" s="10"/>
      <c r="W12" s="35">
        <f t="shared" si="0"/>
        <v>5.75</v>
      </c>
      <c r="X12" s="12">
        <f t="shared" si="1"/>
        <v>5.75</v>
      </c>
      <c r="Y12" s="12">
        <f t="shared" si="2"/>
        <v>5.628205128205129</v>
      </c>
      <c r="Z12" s="36">
        <v>5</v>
      </c>
      <c r="AA12" s="35">
        <f t="shared" si="3"/>
        <v>1</v>
      </c>
      <c r="AB12" s="12">
        <f t="shared" si="4"/>
        <v>-4.25</v>
      </c>
      <c r="AC12" s="12">
        <f t="shared" si="5"/>
        <v>-4.237179487179487</v>
      </c>
      <c r="AD12" s="37">
        <v>45.5</v>
      </c>
    </row>
    <row r="13" spans="1:30" ht="12.75">
      <c r="A13" s="43">
        <v>1</v>
      </c>
      <c r="B13" s="19" t="s">
        <v>18</v>
      </c>
      <c r="C13" s="12">
        <f t="shared" si="7"/>
        <v>1.25</v>
      </c>
      <c r="D13" s="12">
        <f t="shared" si="8"/>
        <v>1.25</v>
      </c>
      <c r="E13" s="12">
        <f t="shared" si="9"/>
        <v>1.25</v>
      </c>
      <c r="F13" s="12">
        <f t="shared" si="10"/>
        <v>1.2435897435897436</v>
      </c>
      <c r="G13" s="12"/>
      <c r="H13" s="12">
        <f t="shared" si="11"/>
        <v>23</v>
      </c>
      <c r="I13" s="4">
        <v>3</v>
      </c>
      <c r="J13" s="4">
        <v>4</v>
      </c>
      <c r="K13" s="4">
        <v>5</v>
      </c>
      <c r="L13" s="4">
        <v>2</v>
      </c>
      <c r="M13" s="4">
        <v>3</v>
      </c>
      <c r="N13" s="4">
        <v>4</v>
      </c>
      <c r="O13" s="4">
        <v>2</v>
      </c>
      <c r="P13" s="4"/>
      <c r="Q13" s="4"/>
      <c r="R13" s="4"/>
      <c r="S13" s="4"/>
      <c r="T13" s="4"/>
      <c r="U13" s="4"/>
      <c r="V13" s="11"/>
      <c r="W13" s="35">
        <f t="shared" si="0"/>
        <v>5.75</v>
      </c>
      <c r="X13" s="12">
        <f t="shared" si="1"/>
        <v>5.75</v>
      </c>
      <c r="Y13" s="12">
        <f t="shared" si="2"/>
        <v>5.506410256410256</v>
      </c>
      <c r="Z13" s="36">
        <v>5.5</v>
      </c>
      <c r="AA13" s="35">
        <f t="shared" si="3"/>
        <v>1</v>
      </c>
      <c r="AB13" s="12">
        <f t="shared" si="4"/>
        <v>-4.5</v>
      </c>
      <c r="AC13" s="12">
        <f t="shared" si="5"/>
        <v>-4.3589743589743595</v>
      </c>
      <c r="AD13" s="37">
        <v>46</v>
      </c>
    </row>
    <row r="14" spans="1:30" ht="12.75">
      <c r="A14" s="43">
        <v>1</v>
      </c>
      <c r="B14" s="19" t="s">
        <v>19</v>
      </c>
      <c r="C14" s="12">
        <f t="shared" si="7"/>
        <v>1</v>
      </c>
      <c r="D14" s="12">
        <f t="shared" si="8"/>
        <v>1</v>
      </c>
      <c r="E14" s="12">
        <f t="shared" si="9"/>
        <v>1</v>
      </c>
      <c r="F14" s="12">
        <f t="shared" si="10"/>
        <v>0.8782051282051286</v>
      </c>
      <c r="G14" s="12"/>
      <c r="H14" s="12">
        <f t="shared" si="11"/>
        <v>24.5</v>
      </c>
      <c r="I14" s="4">
        <v>3</v>
      </c>
      <c r="J14" s="4">
        <v>4</v>
      </c>
      <c r="K14" s="4">
        <v>5</v>
      </c>
      <c r="L14" s="4">
        <v>2.5</v>
      </c>
      <c r="M14" s="4">
        <v>3</v>
      </c>
      <c r="N14" s="4">
        <v>5</v>
      </c>
      <c r="O14" s="4">
        <v>2</v>
      </c>
      <c r="P14" s="4"/>
      <c r="Q14" s="4"/>
      <c r="R14" s="4"/>
      <c r="S14" s="4"/>
      <c r="T14" s="4"/>
      <c r="U14" s="4"/>
      <c r="V14" s="11"/>
      <c r="W14" s="35">
        <f t="shared" si="0"/>
        <v>5.5</v>
      </c>
      <c r="X14" s="12">
        <f t="shared" si="1"/>
        <v>5.5</v>
      </c>
      <c r="Y14" s="12">
        <f t="shared" si="2"/>
        <v>5.384615384615385</v>
      </c>
      <c r="Z14" s="36">
        <v>6</v>
      </c>
      <c r="AA14" s="35">
        <f t="shared" si="3"/>
        <v>1</v>
      </c>
      <c r="AB14" s="12">
        <f t="shared" si="4"/>
        <v>-4.5</v>
      </c>
      <c r="AC14" s="12">
        <f t="shared" si="5"/>
        <v>-4.48076923076923</v>
      </c>
      <c r="AD14" s="37">
        <v>46.5</v>
      </c>
    </row>
    <row r="15" spans="1:30" ht="12.75">
      <c r="A15" s="43">
        <v>1</v>
      </c>
      <c r="B15" s="19" t="s">
        <v>20</v>
      </c>
      <c r="C15" s="12">
        <f t="shared" si="7"/>
        <v>3.5</v>
      </c>
      <c r="D15" s="12">
        <f t="shared" si="8"/>
        <v>3.5</v>
      </c>
      <c r="E15" s="12">
        <f t="shared" si="9"/>
        <v>3.5</v>
      </c>
      <c r="F15" s="12">
        <f t="shared" si="10"/>
        <v>3.3141025641025643</v>
      </c>
      <c r="G15" s="12"/>
      <c r="H15" s="12">
        <f t="shared" si="11"/>
        <v>14.5</v>
      </c>
      <c r="I15" s="4">
        <v>2.5</v>
      </c>
      <c r="J15" s="4">
        <v>0</v>
      </c>
      <c r="K15" s="4">
        <v>2</v>
      </c>
      <c r="L15" s="4">
        <v>3</v>
      </c>
      <c r="M15" s="4">
        <v>3</v>
      </c>
      <c r="N15" s="4">
        <v>3</v>
      </c>
      <c r="O15" s="4">
        <v>1</v>
      </c>
      <c r="P15" s="4"/>
      <c r="Q15" s="4"/>
      <c r="R15" s="4"/>
      <c r="S15" s="4"/>
      <c r="T15" s="4"/>
      <c r="U15" s="4"/>
      <c r="V15" s="11"/>
      <c r="W15" s="35">
        <f t="shared" si="0"/>
        <v>5.5</v>
      </c>
      <c r="X15" s="12">
        <f t="shared" si="1"/>
        <v>5.5</v>
      </c>
      <c r="Y15" s="12">
        <f t="shared" si="2"/>
        <v>5.262820512820513</v>
      </c>
      <c r="Z15" s="36">
        <v>6.5</v>
      </c>
      <c r="AA15" s="35">
        <f t="shared" si="3"/>
        <v>1</v>
      </c>
      <c r="AB15" s="12">
        <f t="shared" si="4"/>
        <v>-4.75</v>
      </c>
      <c r="AC15" s="12">
        <f t="shared" si="5"/>
        <v>-4.602564102564102</v>
      </c>
      <c r="AD15" s="37">
        <v>47</v>
      </c>
    </row>
    <row r="16" spans="1:30" ht="12.75">
      <c r="A16" s="43">
        <v>1</v>
      </c>
      <c r="B16" s="19" t="s">
        <v>21</v>
      </c>
      <c r="C16" s="12">
        <f t="shared" si="7"/>
        <v>2.75</v>
      </c>
      <c r="D16" s="12">
        <f t="shared" si="8"/>
        <v>2.75</v>
      </c>
      <c r="E16" s="12">
        <f t="shared" si="9"/>
        <v>2.75</v>
      </c>
      <c r="F16" s="12">
        <f t="shared" si="10"/>
        <v>2.7051282051282053</v>
      </c>
      <c r="G16" s="12"/>
      <c r="H16" s="12">
        <f t="shared" si="11"/>
        <v>17</v>
      </c>
      <c r="I16" s="4">
        <v>3</v>
      </c>
      <c r="J16" s="4">
        <v>3</v>
      </c>
      <c r="K16" s="4">
        <v>3</v>
      </c>
      <c r="L16" s="4">
        <v>0</v>
      </c>
      <c r="M16" s="4">
        <v>2</v>
      </c>
      <c r="N16" s="4">
        <v>4</v>
      </c>
      <c r="O16" s="4">
        <v>2</v>
      </c>
      <c r="P16" s="4"/>
      <c r="Q16" s="4"/>
      <c r="R16" s="4"/>
      <c r="S16" s="4"/>
      <c r="T16" s="4"/>
      <c r="U16" s="4"/>
      <c r="V16" s="11"/>
      <c r="W16" s="35">
        <f t="shared" si="0"/>
        <v>5.25</v>
      </c>
      <c r="X16" s="12">
        <f t="shared" si="1"/>
        <v>5.25</v>
      </c>
      <c r="Y16" s="12">
        <f t="shared" si="2"/>
        <v>5.141025641025641</v>
      </c>
      <c r="Z16" s="36">
        <v>7</v>
      </c>
      <c r="AA16" s="35">
        <f t="shared" si="3"/>
        <v>1</v>
      </c>
      <c r="AB16" s="12">
        <f t="shared" si="4"/>
        <v>-4.75</v>
      </c>
      <c r="AC16" s="12">
        <f t="shared" si="5"/>
        <v>-4.7243589743589745</v>
      </c>
      <c r="AD16" s="37">
        <v>47.5</v>
      </c>
    </row>
    <row r="17" spans="1:30" ht="12.75">
      <c r="A17" s="43">
        <v>1</v>
      </c>
      <c r="B17" s="19" t="s">
        <v>22</v>
      </c>
      <c r="C17" s="12">
        <f t="shared" si="7"/>
        <v>2.75</v>
      </c>
      <c r="D17" s="12">
        <f t="shared" si="8"/>
        <v>2.75</v>
      </c>
      <c r="E17" s="12">
        <f t="shared" si="9"/>
        <v>2.75</v>
      </c>
      <c r="F17" s="12">
        <f t="shared" si="10"/>
        <v>2.7051282051282053</v>
      </c>
      <c r="G17" s="12"/>
      <c r="H17" s="12">
        <f t="shared" si="11"/>
        <v>17</v>
      </c>
      <c r="I17" s="4">
        <v>3</v>
      </c>
      <c r="J17" s="4">
        <v>2</v>
      </c>
      <c r="K17" s="4">
        <v>2</v>
      </c>
      <c r="L17" s="4">
        <v>2</v>
      </c>
      <c r="M17" s="4">
        <v>3</v>
      </c>
      <c r="N17" s="4">
        <v>3</v>
      </c>
      <c r="O17" s="4">
        <v>2</v>
      </c>
      <c r="P17" s="4"/>
      <c r="Q17" s="4"/>
      <c r="R17" s="4"/>
      <c r="S17" s="4"/>
      <c r="T17" s="4"/>
      <c r="U17" s="4"/>
      <c r="V17" s="11"/>
      <c r="W17" s="35">
        <f t="shared" si="0"/>
        <v>5.25</v>
      </c>
      <c r="X17" s="12">
        <f t="shared" si="1"/>
        <v>5.25</v>
      </c>
      <c r="Y17" s="12">
        <f t="shared" si="2"/>
        <v>5.019230769230769</v>
      </c>
      <c r="Z17" s="36">
        <v>7.5</v>
      </c>
      <c r="AA17" s="35">
        <f t="shared" si="3"/>
        <v>1</v>
      </c>
      <c r="AB17" s="12">
        <f t="shared" si="4"/>
        <v>-5</v>
      </c>
      <c r="AC17" s="12">
        <f t="shared" si="5"/>
        <v>-4.846153846153847</v>
      </c>
      <c r="AD17" s="37">
        <v>48</v>
      </c>
    </row>
    <row r="18" spans="1:30" ht="12.75">
      <c r="A18" s="43">
        <v>1</v>
      </c>
      <c r="B18" s="19" t="s">
        <v>23</v>
      </c>
      <c r="C18" s="12">
        <f t="shared" si="7"/>
        <v>2</v>
      </c>
      <c r="D18" s="12">
        <f t="shared" si="8"/>
        <v>2</v>
      </c>
      <c r="E18" s="12">
        <f t="shared" si="9"/>
        <v>2</v>
      </c>
      <c r="F18" s="12">
        <f t="shared" si="10"/>
        <v>1.9743589743589745</v>
      </c>
      <c r="G18" s="12"/>
      <c r="H18" s="12">
        <f t="shared" si="11"/>
        <v>20</v>
      </c>
      <c r="I18" s="4">
        <v>2</v>
      </c>
      <c r="J18" s="4">
        <v>1.5</v>
      </c>
      <c r="K18" s="4">
        <v>5</v>
      </c>
      <c r="L18" s="4">
        <v>2.5</v>
      </c>
      <c r="M18" s="4">
        <v>3</v>
      </c>
      <c r="N18" s="4">
        <v>4</v>
      </c>
      <c r="O18" s="4">
        <v>2</v>
      </c>
      <c r="P18" s="4"/>
      <c r="Q18" s="4"/>
      <c r="R18" s="4"/>
      <c r="S18" s="4"/>
      <c r="T18" s="4"/>
      <c r="U18" s="4"/>
      <c r="V18" s="11"/>
      <c r="W18" s="35">
        <f t="shared" si="0"/>
        <v>5</v>
      </c>
      <c r="X18" s="12">
        <f t="shared" si="1"/>
        <v>5</v>
      </c>
      <c r="Y18" s="12">
        <f t="shared" si="2"/>
        <v>4.897435897435898</v>
      </c>
      <c r="Z18" s="36">
        <v>8</v>
      </c>
      <c r="AA18" s="35">
        <f t="shared" si="3"/>
        <v>1</v>
      </c>
      <c r="AB18" s="12">
        <f t="shared" si="4"/>
        <v>-5</v>
      </c>
      <c r="AC18" s="12">
        <f t="shared" si="5"/>
        <v>-4.967948717948717</v>
      </c>
      <c r="AD18" s="37">
        <v>48.5</v>
      </c>
    </row>
    <row r="19" spans="1:30" ht="12.75">
      <c r="A19" s="43">
        <v>1</v>
      </c>
      <c r="B19" s="19" t="s">
        <v>24</v>
      </c>
      <c r="C19" s="12">
        <f t="shared" si="7"/>
        <v>2.25</v>
      </c>
      <c r="D19" s="12">
        <f t="shared" si="8"/>
        <v>2.25</v>
      </c>
      <c r="E19" s="12">
        <f t="shared" si="9"/>
        <v>2.25</v>
      </c>
      <c r="F19" s="12">
        <f t="shared" si="10"/>
        <v>2.0961538461538463</v>
      </c>
      <c r="G19" s="12"/>
      <c r="H19" s="12">
        <f t="shared" si="11"/>
        <v>19.5</v>
      </c>
      <c r="I19" s="4">
        <v>2</v>
      </c>
      <c r="J19" s="4">
        <v>2</v>
      </c>
      <c r="K19" s="4">
        <v>4.5</v>
      </c>
      <c r="L19" s="4">
        <v>3</v>
      </c>
      <c r="M19" s="4">
        <v>2</v>
      </c>
      <c r="N19" s="4">
        <v>4</v>
      </c>
      <c r="O19" s="4">
        <v>2</v>
      </c>
      <c r="P19" s="4"/>
      <c r="Q19" s="4"/>
      <c r="R19" s="4"/>
      <c r="S19" s="4"/>
      <c r="T19" s="4"/>
      <c r="U19" s="4"/>
      <c r="V19" s="11"/>
      <c r="W19" s="35">
        <f t="shared" si="0"/>
        <v>5</v>
      </c>
      <c r="X19" s="12">
        <f t="shared" si="1"/>
        <v>5</v>
      </c>
      <c r="Y19" s="12">
        <f t="shared" si="2"/>
        <v>4.7756410256410255</v>
      </c>
      <c r="Z19" s="36">
        <v>8.5</v>
      </c>
      <c r="AA19" s="35">
        <f t="shared" si="3"/>
        <v>1</v>
      </c>
      <c r="AB19" s="12">
        <f t="shared" si="4"/>
        <v>-5.25</v>
      </c>
      <c r="AC19" s="12">
        <f t="shared" si="5"/>
        <v>-5.089743589743589</v>
      </c>
      <c r="AD19" s="37">
        <v>49</v>
      </c>
    </row>
    <row r="20" spans="1:30" ht="12.75">
      <c r="A20" s="43">
        <v>1</v>
      </c>
      <c r="B20" s="19" t="s">
        <v>25</v>
      </c>
      <c r="C20" s="12">
        <f t="shared" si="7"/>
        <v>4.25</v>
      </c>
      <c r="D20" s="12">
        <f t="shared" si="8"/>
        <v>4.25</v>
      </c>
      <c r="E20" s="12">
        <f t="shared" si="9"/>
        <v>4.25</v>
      </c>
      <c r="F20" s="12">
        <f t="shared" si="10"/>
        <v>4.044871794871795</v>
      </c>
      <c r="G20" s="12"/>
      <c r="H20" s="12">
        <f t="shared" si="11"/>
        <v>11.5</v>
      </c>
      <c r="I20" s="4">
        <v>0</v>
      </c>
      <c r="J20" s="4">
        <v>0</v>
      </c>
      <c r="K20" s="4">
        <v>5</v>
      </c>
      <c r="L20" s="4">
        <v>2.5</v>
      </c>
      <c r="M20" s="4">
        <v>3</v>
      </c>
      <c r="N20" s="4">
        <v>0</v>
      </c>
      <c r="O20" s="4">
        <v>1</v>
      </c>
      <c r="P20" s="4"/>
      <c r="Q20" s="4"/>
      <c r="R20" s="4"/>
      <c r="S20" s="4"/>
      <c r="T20" s="4"/>
      <c r="U20" s="4"/>
      <c r="V20" s="11"/>
      <c r="W20" s="35">
        <f t="shared" si="0"/>
        <v>4.75</v>
      </c>
      <c r="X20" s="12">
        <f t="shared" si="1"/>
        <v>4.75</v>
      </c>
      <c r="Y20" s="12">
        <f t="shared" si="2"/>
        <v>4.653846153846154</v>
      </c>
      <c r="Z20" s="36">
        <v>9</v>
      </c>
      <c r="AA20" s="35">
        <f t="shared" si="3"/>
        <v>1</v>
      </c>
      <c r="AB20" s="12">
        <f t="shared" si="4"/>
        <v>-5.25</v>
      </c>
      <c r="AC20" s="12">
        <f t="shared" si="5"/>
        <v>-5.211538461538462</v>
      </c>
      <c r="AD20" s="37">
        <v>49.5</v>
      </c>
    </row>
    <row r="21" spans="1:30" ht="12.75">
      <c r="A21" s="43">
        <v>1</v>
      </c>
      <c r="B21" s="19" t="s">
        <v>26</v>
      </c>
      <c r="C21" s="12">
        <f t="shared" si="7"/>
        <v>3.25</v>
      </c>
      <c r="D21" s="12">
        <f t="shared" si="8"/>
        <v>3.25</v>
      </c>
      <c r="E21" s="12">
        <f t="shared" si="9"/>
        <v>3.25</v>
      </c>
      <c r="F21" s="12">
        <f t="shared" si="10"/>
        <v>3.0705128205128207</v>
      </c>
      <c r="G21" s="12"/>
      <c r="H21" s="12">
        <f t="shared" si="11"/>
        <v>15.5</v>
      </c>
      <c r="I21" s="4">
        <v>3</v>
      </c>
      <c r="J21" s="4">
        <v>2</v>
      </c>
      <c r="K21" s="4">
        <v>3</v>
      </c>
      <c r="L21" s="4">
        <v>1</v>
      </c>
      <c r="M21" s="4">
        <v>2.5</v>
      </c>
      <c r="N21" s="4">
        <v>4</v>
      </c>
      <c r="O21" s="4">
        <v>0</v>
      </c>
      <c r="P21" s="4"/>
      <c r="Q21" s="4"/>
      <c r="R21" s="4"/>
      <c r="S21" s="4"/>
      <c r="T21" s="4"/>
      <c r="U21" s="4"/>
      <c r="V21" s="11"/>
      <c r="W21" s="35">
        <f t="shared" si="0"/>
        <v>4.75</v>
      </c>
      <c r="X21" s="12">
        <f t="shared" si="1"/>
        <v>4.75</v>
      </c>
      <c r="Y21" s="12">
        <f t="shared" si="2"/>
        <v>4.532051282051282</v>
      </c>
      <c r="Z21" s="36">
        <v>9.5</v>
      </c>
      <c r="AA21" s="35">
        <f t="shared" si="3"/>
        <v>1</v>
      </c>
      <c r="AB21" s="12">
        <f t="shared" si="4"/>
        <v>-5.5</v>
      </c>
      <c r="AC21" s="12">
        <f t="shared" si="5"/>
        <v>-5.333333333333334</v>
      </c>
      <c r="AD21" s="37">
        <v>50</v>
      </c>
    </row>
    <row r="22" spans="1:30" ht="12.75">
      <c r="A22" s="43">
        <v>0</v>
      </c>
      <c r="B22" s="19" t="s">
        <v>27</v>
      </c>
      <c r="C22" s="12">
        <f t="shared" si="7"/>
      </c>
      <c r="D22" s="12">
        <f t="shared" si="8"/>
        <v>1</v>
      </c>
      <c r="E22" s="12" t="e">
        <f t="shared" si="9"/>
        <v>#VALUE!</v>
      </c>
      <c r="F22" s="12" t="e">
        <f t="shared" si="10"/>
        <v>#VALUE!</v>
      </c>
      <c r="G22" s="12"/>
      <c r="H22" s="12">
        <f t="shared" si="11"/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35">
        <f t="shared" si="0"/>
        <v>4.5</v>
      </c>
      <c r="X22" s="12">
        <f t="shared" si="1"/>
        <v>4.5</v>
      </c>
      <c r="Y22" s="12">
        <f t="shared" si="2"/>
        <v>4.410256410256411</v>
      </c>
      <c r="Z22" s="36">
        <v>10</v>
      </c>
      <c r="AA22" s="35">
        <f t="shared" si="3"/>
        <v>1</v>
      </c>
      <c r="AB22" s="12">
        <f t="shared" si="4"/>
        <v>-5.5</v>
      </c>
      <c r="AC22" s="12">
        <f t="shared" si="5"/>
        <v>-5.455128205128204</v>
      </c>
      <c r="AD22" s="37">
        <v>50.5</v>
      </c>
    </row>
    <row r="23" spans="1:30" ht="12.75">
      <c r="A23" s="43">
        <v>1</v>
      </c>
      <c r="B23" s="19" t="s">
        <v>28</v>
      </c>
      <c r="C23" s="12">
        <f t="shared" si="7"/>
        <v>4.25</v>
      </c>
      <c r="D23" s="12">
        <f t="shared" si="8"/>
        <v>4.25</v>
      </c>
      <c r="E23" s="12">
        <f t="shared" si="9"/>
        <v>4.25</v>
      </c>
      <c r="F23" s="12">
        <f t="shared" si="10"/>
        <v>4.166666666666667</v>
      </c>
      <c r="G23" s="12"/>
      <c r="H23" s="12">
        <f t="shared" si="11"/>
        <v>11</v>
      </c>
      <c r="I23" s="4">
        <v>0</v>
      </c>
      <c r="J23" s="4">
        <v>1</v>
      </c>
      <c r="K23" s="4">
        <v>2</v>
      </c>
      <c r="L23" s="4">
        <v>2</v>
      </c>
      <c r="M23" s="4">
        <v>3</v>
      </c>
      <c r="N23" s="4">
        <v>2</v>
      </c>
      <c r="O23" s="4">
        <v>1</v>
      </c>
      <c r="P23" s="4"/>
      <c r="Q23" s="4"/>
      <c r="R23" s="4"/>
      <c r="S23" s="4"/>
      <c r="T23" s="4"/>
      <c r="U23" s="4"/>
      <c r="V23" s="11"/>
      <c r="W23" s="35">
        <f t="shared" si="0"/>
        <v>4.5</v>
      </c>
      <c r="X23" s="12">
        <f t="shared" si="1"/>
        <v>4.5</v>
      </c>
      <c r="Y23" s="12">
        <f t="shared" si="2"/>
        <v>4.288461538461538</v>
      </c>
      <c r="Z23" s="36">
        <v>10.5</v>
      </c>
      <c r="AA23" s="35">
        <f t="shared" si="3"/>
        <v>1</v>
      </c>
      <c r="AB23" s="12">
        <f t="shared" si="4"/>
        <v>-5.75</v>
      </c>
      <c r="AC23" s="12">
        <f t="shared" si="5"/>
        <v>-5.576923076923077</v>
      </c>
      <c r="AD23" s="37">
        <v>51</v>
      </c>
    </row>
    <row r="24" spans="1:30" ht="12.75">
      <c r="A24" s="43">
        <v>1</v>
      </c>
      <c r="B24" s="19" t="s">
        <v>29</v>
      </c>
      <c r="C24" s="12">
        <f t="shared" si="7"/>
        <v>5</v>
      </c>
      <c r="D24" s="12">
        <f t="shared" si="8"/>
        <v>5</v>
      </c>
      <c r="E24" s="12">
        <f t="shared" si="9"/>
        <v>5</v>
      </c>
      <c r="F24" s="12">
        <f t="shared" si="10"/>
        <v>4.7756410256410255</v>
      </c>
      <c r="G24" s="12"/>
      <c r="H24" s="12">
        <f t="shared" si="11"/>
        <v>8.5</v>
      </c>
      <c r="I24" s="4">
        <v>1.5</v>
      </c>
      <c r="J24" s="4">
        <v>1.5</v>
      </c>
      <c r="K24" s="4">
        <v>0</v>
      </c>
      <c r="L24" s="4">
        <v>0.5</v>
      </c>
      <c r="M24" s="4">
        <v>3</v>
      </c>
      <c r="N24" s="4">
        <v>2</v>
      </c>
      <c r="O24" s="4">
        <v>0</v>
      </c>
      <c r="P24" s="4"/>
      <c r="Q24" s="4"/>
      <c r="R24" s="4"/>
      <c r="S24" s="4"/>
      <c r="T24" s="4"/>
      <c r="U24" s="4"/>
      <c r="V24" s="11"/>
      <c r="W24" s="35">
        <f t="shared" si="0"/>
        <v>4.25</v>
      </c>
      <c r="X24" s="12">
        <f t="shared" si="1"/>
        <v>4.25</v>
      </c>
      <c r="Y24" s="12">
        <f t="shared" si="2"/>
        <v>4.166666666666667</v>
      </c>
      <c r="Z24" s="36">
        <v>11</v>
      </c>
      <c r="AA24" s="35">
        <f t="shared" si="3"/>
        <v>1</v>
      </c>
      <c r="AB24" s="12">
        <f t="shared" si="4"/>
        <v>-5.75</v>
      </c>
      <c r="AC24" s="12">
        <f t="shared" si="5"/>
        <v>-5.698717948717949</v>
      </c>
      <c r="AD24" s="37">
        <v>51.5</v>
      </c>
    </row>
    <row r="25" spans="1:30" ht="12.75">
      <c r="A25" s="43">
        <v>1</v>
      </c>
      <c r="B25" s="19" t="s">
        <v>30</v>
      </c>
      <c r="C25" s="12">
        <f t="shared" si="7"/>
        <v>1</v>
      </c>
      <c r="D25" s="12">
        <f t="shared" si="8"/>
        <v>1</v>
      </c>
      <c r="E25" s="12">
        <f t="shared" si="9"/>
        <v>1</v>
      </c>
      <c r="F25" s="12">
        <f t="shared" si="10"/>
        <v>0.7564102564102564</v>
      </c>
      <c r="G25" s="12"/>
      <c r="H25" s="12">
        <f t="shared" si="11"/>
        <v>25</v>
      </c>
      <c r="I25" s="4">
        <v>3</v>
      </c>
      <c r="J25" s="4">
        <v>3</v>
      </c>
      <c r="K25" s="4">
        <v>5.5</v>
      </c>
      <c r="L25" s="4">
        <v>3</v>
      </c>
      <c r="M25" s="4">
        <v>3</v>
      </c>
      <c r="N25" s="4">
        <v>5.5</v>
      </c>
      <c r="O25" s="4">
        <v>2</v>
      </c>
      <c r="P25" s="4"/>
      <c r="Q25" s="4"/>
      <c r="R25" s="4"/>
      <c r="S25" s="4"/>
      <c r="T25" s="4"/>
      <c r="U25" s="4"/>
      <c r="V25" s="11"/>
      <c r="W25" s="35">
        <f t="shared" si="0"/>
        <v>4.25</v>
      </c>
      <c r="X25" s="12">
        <f t="shared" si="1"/>
        <v>4.25</v>
      </c>
      <c r="Y25" s="12">
        <f t="shared" si="2"/>
        <v>4.044871794871795</v>
      </c>
      <c r="Z25" s="36">
        <v>11.5</v>
      </c>
      <c r="AA25" s="35">
        <f t="shared" si="3"/>
        <v>1</v>
      </c>
      <c r="AB25" s="12">
        <f t="shared" si="4"/>
        <v>-6</v>
      </c>
      <c r="AC25" s="12">
        <f t="shared" si="5"/>
        <v>-5.820512820512821</v>
      </c>
      <c r="AD25" s="37">
        <v>52</v>
      </c>
    </row>
    <row r="26" spans="1:30" ht="12.75">
      <c r="A26" s="43">
        <v>1</v>
      </c>
      <c r="B26" s="19" t="s">
        <v>31</v>
      </c>
      <c r="C26" s="12">
        <f t="shared" si="7"/>
        <v>3</v>
      </c>
      <c r="D26" s="12">
        <f t="shared" si="8"/>
        <v>3</v>
      </c>
      <c r="E26" s="12">
        <f t="shared" si="9"/>
        <v>3</v>
      </c>
      <c r="F26" s="12">
        <f t="shared" si="10"/>
        <v>2.948717948717949</v>
      </c>
      <c r="G26" s="12"/>
      <c r="H26" s="12">
        <f t="shared" si="11"/>
        <v>16</v>
      </c>
      <c r="I26" s="4">
        <v>2</v>
      </c>
      <c r="J26" s="4">
        <v>2</v>
      </c>
      <c r="K26" s="4">
        <v>3.5</v>
      </c>
      <c r="L26" s="4">
        <v>2</v>
      </c>
      <c r="M26" s="4">
        <v>2.5</v>
      </c>
      <c r="N26" s="4">
        <v>3</v>
      </c>
      <c r="O26" s="4">
        <v>1</v>
      </c>
      <c r="P26" s="4"/>
      <c r="Q26" s="4"/>
      <c r="R26" s="4"/>
      <c r="S26" s="4"/>
      <c r="T26" s="4"/>
      <c r="U26" s="4"/>
      <c r="V26" s="11"/>
      <c r="W26" s="35">
        <f t="shared" si="0"/>
        <v>4</v>
      </c>
      <c r="X26" s="12">
        <f t="shared" si="1"/>
        <v>4</v>
      </c>
      <c r="Y26" s="12">
        <f t="shared" si="2"/>
        <v>3.9230769230769234</v>
      </c>
      <c r="Z26" s="36">
        <v>12</v>
      </c>
      <c r="AA26" s="35">
        <f t="shared" si="3"/>
        <v>1</v>
      </c>
      <c r="AB26" s="12">
        <f t="shared" si="4"/>
        <v>-6</v>
      </c>
      <c r="AC26" s="12">
        <f t="shared" si="5"/>
        <v>-5.942307692307692</v>
      </c>
      <c r="AD26" s="37">
        <v>52.5</v>
      </c>
    </row>
    <row r="27" spans="1:30" ht="12.75">
      <c r="A27" s="43">
        <v>1</v>
      </c>
      <c r="B27" s="19" t="s">
        <v>32</v>
      </c>
      <c r="C27" s="12">
        <f t="shared" si="7"/>
        <v>1.5</v>
      </c>
      <c r="D27" s="12">
        <f t="shared" si="8"/>
        <v>1.5</v>
      </c>
      <c r="E27" s="12">
        <f t="shared" si="9"/>
        <v>1.5</v>
      </c>
      <c r="F27" s="12">
        <f t="shared" si="10"/>
        <v>1.3653846153846159</v>
      </c>
      <c r="G27" s="12"/>
      <c r="H27" s="12">
        <f t="shared" si="11"/>
        <v>22.5</v>
      </c>
      <c r="I27" s="4">
        <v>2</v>
      </c>
      <c r="J27" s="4">
        <v>4</v>
      </c>
      <c r="K27" s="4">
        <v>4</v>
      </c>
      <c r="L27" s="4">
        <v>2.5</v>
      </c>
      <c r="M27" s="4">
        <v>3</v>
      </c>
      <c r="N27" s="4">
        <v>5</v>
      </c>
      <c r="O27" s="4">
        <v>2</v>
      </c>
      <c r="P27" s="4"/>
      <c r="Q27" s="4"/>
      <c r="R27" s="4"/>
      <c r="S27" s="4"/>
      <c r="T27" s="4"/>
      <c r="U27" s="4"/>
      <c r="V27" s="11"/>
      <c r="W27" s="35">
        <f t="shared" si="0"/>
        <v>4</v>
      </c>
      <c r="X27" s="12">
        <f t="shared" si="1"/>
        <v>4</v>
      </c>
      <c r="Y27" s="12">
        <f t="shared" si="2"/>
        <v>3.801282051282051</v>
      </c>
      <c r="Z27" s="36">
        <v>12.5</v>
      </c>
      <c r="AA27" s="35">
        <f t="shared" si="3"/>
        <v>1</v>
      </c>
      <c r="AB27" s="12">
        <f t="shared" si="4"/>
        <v>-6.25</v>
      </c>
      <c r="AC27" s="12">
        <f t="shared" si="5"/>
        <v>-6.064102564102564</v>
      </c>
      <c r="AD27" s="37">
        <v>53</v>
      </c>
    </row>
    <row r="28" spans="1:30" ht="12.75">
      <c r="A28" s="43">
        <v>1</v>
      </c>
      <c r="B28" s="19" t="s">
        <v>33</v>
      </c>
      <c r="C28" s="12">
        <f t="shared" si="7"/>
        <v>2.25</v>
      </c>
      <c r="D28" s="12">
        <f t="shared" si="8"/>
        <v>2.25</v>
      </c>
      <c r="E28" s="12">
        <f t="shared" si="9"/>
        <v>2.25</v>
      </c>
      <c r="F28" s="12">
        <f t="shared" si="10"/>
        <v>2.0961538461538463</v>
      </c>
      <c r="G28" s="12"/>
      <c r="H28" s="12">
        <f t="shared" si="11"/>
        <v>19.5</v>
      </c>
      <c r="I28" s="4">
        <v>3</v>
      </c>
      <c r="J28" s="4">
        <v>3</v>
      </c>
      <c r="K28" s="4">
        <v>4</v>
      </c>
      <c r="L28" s="4">
        <v>2.5</v>
      </c>
      <c r="M28" s="4">
        <v>3</v>
      </c>
      <c r="N28" s="4">
        <v>3</v>
      </c>
      <c r="O28" s="4">
        <v>1</v>
      </c>
      <c r="P28" s="4"/>
      <c r="Q28" s="4"/>
      <c r="R28" s="4"/>
      <c r="S28" s="4"/>
      <c r="T28" s="4"/>
      <c r="U28" s="4"/>
      <c r="V28" s="11"/>
      <c r="W28" s="35">
        <f t="shared" si="0"/>
        <v>3.75</v>
      </c>
      <c r="X28" s="12">
        <f t="shared" si="1"/>
        <v>3.75</v>
      </c>
      <c r="Y28" s="12">
        <f t="shared" si="2"/>
        <v>3.6794871794871797</v>
      </c>
      <c r="Z28" s="36">
        <v>13</v>
      </c>
      <c r="AA28" s="35">
        <f t="shared" si="3"/>
        <v>1</v>
      </c>
      <c r="AB28" s="12">
        <f t="shared" si="4"/>
        <v>-6.25</v>
      </c>
      <c r="AC28" s="12">
        <f t="shared" si="5"/>
        <v>-6.185897435897436</v>
      </c>
      <c r="AD28" s="37">
        <v>53.5</v>
      </c>
    </row>
    <row r="29" spans="1:30" ht="12.75">
      <c r="A29" s="43">
        <v>1</v>
      </c>
      <c r="B29" s="19" t="s">
        <v>34</v>
      </c>
      <c r="C29" s="12">
        <f t="shared" si="7"/>
        <v>2.5</v>
      </c>
      <c r="D29" s="12">
        <f t="shared" si="8"/>
        <v>2.5</v>
      </c>
      <c r="E29" s="12">
        <f t="shared" si="9"/>
        <v>2.5</v>
      </c>
      <c r="F29" s="12">
        <f t="shared" si="10"/>
        <v>2.4615384615384617</v>
      </c>
      <c r="G29" s="12"/>
      <c r="H29" s="12">
        <f t="shared" si="11"/>
        <v>18</v>
      </c>
      <c r="I29" s="4">
        <v>2</v>
      </c>
      <c r="J29" s="4">
        <v>2</v>
      </c>
      <c r="K29" s="4">
        <v>5</v>
      </c>
      <c r="L29" s="4">
        <v>2</v>
      </c>
      <c r="M29" s="4">
        <v>3</v>
      </c>
      <c r="N29" s="4">
        <v>3</v>
      </c>
      <c r="O29" s="4">
        <v>1</v>
      </c>
      <c r="P29" s="4"/>
      <c r="Q29" s="4"/>
      <c r="R29" s="4"/>
      <c r="S29" s="4"/>
      <c r="T29" s="4"/>
      <c r="U29" s="4"/>
      <c r="V29" s="11"/>
      <c r="W29" s="35">
        <f t="shared" si="0"/>
        <v>3.75</v>
      </c>
      <c r="X29" s="12">
        <f t="shared" si="1"/>
        <v>3.75</v>
      </c>
      <c r="Y29" s="12">
        <f t="shared" si="2"/>
        <v>3.557692307692308</v>
      </c>
      <c r="Z29" s="36">
        <v>13.5</v>
      </c>
      <c r="AA29" s="35">
        <f t="shared" si="3"/>
        <v>1</v>
      </c>
      <c r="AB29" s="12">
        <f t="shared" si="4"/>
        <v>-6.5</v>
      </c>
      <c r="AC29" s="12">
        <f t="shared" si="5"/>
        <v>-6.307692307692307</v>
      </c>
      <c r="AD29" s="37">
        <v>54</v>
      </c>
    </row>
    <row r="30" spans="1:30" ht="12.75">
      <c r="A30" s="43">
        <v>1</v>
      </c>
      <c r="B30" s="19" t="s">
        <v>35</v>
      </c>
      <c r="C30" s="12">
        <f t="shared" si="7"/>
        <v>2.5</v>
      </c>
      <c r="D30" s="12">
        <f t="shared" si="8"/>
        <v>2.5</v>
      </c>
      <c r="E30" s="12">
        <f t="shared" si="9"/>
        <v>2.5</v>
      </c>
      <c r="F30" s="12">
        <f t="shared" si="10"/>
        <v>2.33974358974359</v>
      </c>
      <c r="G30" s="12"/>
      <c r="H30" s="12">
        <f t="shared" si="11"/>
        <v>18.5</v>
      </c>
      <c r="I30" s="4">
        <v>3</v>
      </c>
      <c r="J30" s="4">
        <v>2</v>
      </c>
      <c r="K30" s="4">
        <v>4.5</v>
      </c>
      <c r="L30" s="4">
        <v>2</v>
      </c>
      <c r="M30" s="4">
        <v>3</v>
      </c>
      <c r="N30" s="4">
        <v>2</v>
      </c>
      <c r="O30" s="4">
        <v>2</v>
      </c>
      <c r="P30" s="4"/>
      <c r="Q30" s="4"/>
      <c r="R30" s="4"/>
      <c r="S30" s="4"/>
      <c r="T30" s="4"/>
      <c r="U30" s="4"/>
      <c r="V30" s="11"/>
      <c r="W30" s="35">
        <f t="shared" si="0"/>
        <v>3.5</v>
      </c>
      <c r="X30" s="12">
        <f t="shared" si="1"/>
        <v>3.5</v>
      </c>
      <c r="Y30" s="12">
        <f t="shared" si="2"/>
        <v>3.435897435897436</v>
      </c>
      <c r="Z30" s="36">
        <v>14</v>
      </c>
      <c r="AA30" s="35">
        <f t="shared" si="3"/>
        <v>1</v>
      </c>
      <c r="AB30" s="12">
        <f t="shared" si="4"/>
        <v>-6.5</v>
      </c>
      <c r="AC30" s="12">
        <f t="shared" si="5"/>
        <v>-6.429487179487179</v>
      </c>
      <c r="AD30" s="37">
        <v>54.5</v>
      </c>
    </row>
    <row r="31" spans="1:30" ht="12.75">
      <c r="A31" s="43">
        <v>1</v>
      </c>
      <c r="B31" s="19" t="s">
        <v>36</v>
      </c>
      <c r="C31" s="12">
        <f t="shared" si="7"/>
        <v>2</v>
      </c>
      <c r="D31" s="12">
        <f t="shared" si="8"/>
        <v>2</v>
      </c>
      <c r="E31" s="12">
        <f t="shared" si="9"/>
        <v>2</v>
      </c>
      <c r="F31" s="12">
        <f t="shared" si="10"/>
        <v>1.9743589743589745</v>
      </c>
      <c r="G31" s="12"/>
      <c r="H31" s="12">
        <f t="shared" si="11"/>
        <v>20</v>
      </c>
      <c r="I31" s="4">
        <v>2.5</v>
      </c>
      <c r="J31" s="4">
        <v>2.5</v>
      </c>
      <c r="K31" s="4">
        <v>3</v>
      </c>
      <c r="L31" s="4">
        <v>2</v>
      </c>
      <c r="M31" s="4">
        <v>3</v>
      </c>
      <c r="N31" s="4">
        <v>5</v>
      </c>
      <c r="O31" s="4">
        <v>2</v>
      </c>
      <c r="P31" s="4"/>
      <c r="Q31" s="4"/>
      <c r="R31" s="4"/>
      <c r="S31" s="4"/>
      <c r="T31" s="4"/>
      <c r="U31" s="4"/>
      <c r="V31" s="11"/>
      <c r="W31" s="35">
        <f t="shared" si="0"/>
        <v>3.5</v>
      </c>
      <c r="X31" s="12">
        <f t="shared" si="1"/>
        <v>3.5</v>
      </c>
      <c r="Y31" s="12">
        <f t="shared" si="2"/>
        <v>3.3141025641025643</v>
      </c>
      <c r="Z31" s="36">
        <v>14.5</v>
      </c>
      <c r="AA31" s="35">
        <f t="shared" si="3"/>
        <v>1</v>
      </c>
      <c r="AB31" s="12">
        <f t="shared" si="4"/>
        <v>-6.75</v>
      </c>
      <c r="AC31" s="12">
        <f t="shared" si="5"/>
        <v>-6.551282051282051</v>
      </c>
      <c r="AD31" s="37">
        <v>55</v>
      </c>
    </row>
    <row r="32" spans="1:30" ht="12.75">
      <c r="A32" s="43">
        <v>1</v>
      </c>
      <c r="B32" s="19" t="s">
        <v>37</v>
      </c>
      <c r="C32" s="12">
        <f t="shared" si="7"/>
        <v>4.75</v>
      </c>
      <c r="D32" s="12">
        <f t="shared" si="8"/>
        <v>4.75</v>
      </c>
      <c r="E32" s="12">
        <f t="shared" si="9"/>
        <v>4.75</v>
      </c>
      <c r="F32" s="12">
        <f t="shared" si="10"/>
        <v>4.532051282051282</v>
      </c>
      <c r="G32" s="12"/>
      <c r="H32" s="12">
        <f t="shared" si="11"/>
        <v>9.5</v>
      </c>
      <c r="I32" s="4">
        <v>1</v>
      </c>
      <c r="J32" s="4">
        <v>1</v>
      </c>
      <c r="K32" s="4">
        <v>2.5</v>
      </c>
      <c r="L32" s="4">
        <v>0</v>
      </c>
      <c r="M32" s="4">
        <v>2</v>
      </c>
      <c r="N32" s="4">
        <v>2</v>
      </c>
      <c r="O32" s="4">
        <v>1</v>
      </c>
      <c r="P32" s="4"/>
      <c r="Q32" s="4"/>
      <c r="R32" s="4"/>
      <c r="S32" s="4"/>
      <c r="T32" s="4"/>
      <c r="U32" s="4"/>
      <c r="V32" s="11"/>
      <c r="W32" s="35">
        <f t="shared" si="0"/>
        <v>3.25</v>
      </c>
      <c r="X32" s="12">
        <f t="shared" si="1"/>
        <v>3.25</v>
      </c>
      <c r="Y32" s="12">
        <f t="shared" si="2"/>
        <v>3.1923076923076925</v>
      </c>
      <c r="Z32" s="36">
        <v>15</v>
      </c>
      <c r="AA32" s="35">
        <f t="shared" si="3"/>
        <v>1</v>
      </c>
      <c r="AB32" s="12">
        <f t="shared" si="4"/>
        <v>-6.75</v>
      </c>
      <c r="AC32" s="12">
        <f t="shared" si="5"/>
        <v>-6.673076923076923</v>
      </c>
      <c r="AD32" s="37">
        <v>55.5</v>
      </c>
    </row>
    <row r="33" spans="1:30" ht="12.75">
      <c r="A33" s="43">
        <v>1</v>
      </c>
      <c r="B33" s="44"/>
      <c r="C33" s="12">
        <f t="shared" si="7"/>
        <v>3</v>
      </c>
      <c r="D33" s="12">
        <f t="shared" si="8"/>
        <v>3</v>
      </c>
      <c r="E33" s="12">
        <f t="shared" si="9"/>
        <v>3</v>
      </c>
      <c r="F33" s="12">
        <f t="shared" si="10"/>
        <v>2.948717948717949</v>
      </c>
      <c r="G33" s="12"/>
      <c r="H33" s="12">
        <f t="shared" si="11"/>
        <v>16</v>
      </c>
      <c r="I33" s="4">
        <v>3</v>
      </c>
      <c r="J33" s="4">
        <v>2</v>
      </c>
      <c r="K33" s="4">
        <v>3</v>
      </c>
      <c r="L33" s="4">
        <v>2</v>
      </c>
      <c r="M33" s="4">
        <v>2</v>
      </c>
      <c r="N33" s="4">
        <v>4</v>
      </c>
      <c r="O33" s="4">
        <v>0</v>
      </c>
      <c r="P33" s="4"/>
      <c r="Q33" s="4"/>
      <c r="R33" s="4"/>
      <c r="S33" s="4"/>
      <c r="T33" s="4"/>
      <c r="U33" s="4"/>
      <c r="V33" s="11"/>
      <c r="W33" s="35">
        <f t="shared" si="0"/>
        <v>3.25</v>
      </c>
      <c r="X33" s="12">
        <f t="shared" si="1"/>
        <v>3.25</v>
      </c>
      <c r="Y33" s="12">
        <f t="shared" si="2"/>
        <v>3.0705128205128207</v>
      </c>
      <c r="Z33" s="36">
        <v>15.5</v>
      </c>
      <c r="AA33" s="35">
        <f t="shared" si="3"/>
        <v>1</v>
      </c>
      <c r="AB33" s="12">
        <f t="shared" si="4"/>
        <v>-7</v>
      </c>
      <c r="AC33" s="12">
        <f t="shared" si="5"/>
        <v>-6.794871794871794</v>
      </c>
      <c r="AD33" s="37">
        <v>56</v>
      </c>
    </row>
    <row r="34" spans="1:30" ht="12.75">
      <c r="A34" s="43">
        <v>0</v>
      </c>
      <c r="B34" s="44"/>
      <c r="C34" s="12">
        <f t="shared" si="7"/>
      </c>
      <c r="D34" s="12">
        <f t="shared" si="8"/>
        <v>1</v>
      </c>
      <c r="E34" s="12" t="e">
        <f t="shared" si="9"/>
        <v>#VALUE!</v>
      </c>
      <c r="F34" s="12" t="e">
        <f t="shared" si="10"/>
        <v>#VALUE!</v>
      </c>
      <c r="G34" s="12"/>
      <c r="H34" s="12">
        <f t="shared" si="11"/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1"/>
      <c r="W34" s="35">
        <f aca="true" t="shared" si="12" ref="W34:W65">IF(Z34&lt;=$C$6,6,IF(Z34&gt;=$C$5,1,X34))</f>
        <v>3</v>
      </c>
      <c r="X34" s="12">
        <f aca="true" t="shared" si="13" ref="X34:X65">ROUNDUP((4*Y34),0)/4</f>
        <v>3</v>
      </c>
      <c r="Y34" s="12">
        <f aca="true" t="shared" si="14" ref="Y34:Y65">(Z34-$C$6-0.5)*(-4.75/$G$4)+5.75</f>
        <v>2.948717948717949</v>
      </c>
      <c r="Z34" s="36">
        <v>16</v>
      </c>
      <c r="AA34" s="35">
        <f aca="true" t="shared" si="15" ref="AA34:AA65">IF(AD34&lt;=$C$6,6,IF(AD34&gt;=$C$5,1,AB34))</f>
        <v>1</v>
      </c>
      <c r="AB34" s="12">
        <f aca="true" t="shared" si="16" ref="AB34:AB65">ROUNDUP((4*AC34),0)/4</f>
        <v>-7</v>
      </c>
      <c r="AC34" s="12">
        <f aca="true" t="shared" si="17" ref="AC34:AC65">(AD34-$C$6-0.5)*(-4.75/$G$4)+5.75</f>
        <v>-6.916666666666666</v>
      </c>
      <c r="AD34" s="37">
        <v>56.5</v>
      </c>
    </row>
    <row r="35" spans="1:30" ht="12.75">
      <c r="A35" s="43">
        <v>0</v>
      </c>
      <c r="B35" s="44"/>
      <c r="C35" s="12">
        <f t="shared" si="7"/>
      </c>
      <c r="D35" s="12">
        <f t="shared" si="8"/>
        <v>1</v>
      </c>
      <c r="E35" s="12" t="e">
        <f t="shared" si="9"/>
        <v>#VALUE!</v>
      </c>
      <c r="F35" s="12" t="e">
        <f t="shared" si="10"/>
        <v>#VALUE!</v>
      </c>
      <c r="G35" s="12"/>
      <c r="H35" s="12">
        <f t="shared" si="11"/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1"/>
      <c r="W35" s="35">
        <f t="shared" si="12"/>
        <v>3</v>
      </c>
      <c r="X35" s="12">
        <f t="shared" si="13"/>
        <v>3</v>
      </c>
      <c r="Y35" s="12">
        <f t="shared" si="14"/>
        <v>2.826923076923077</v>
      </c>
      <c r="Z35" s="36">
        <v>16.5</v>
      </c>
      <c r="AA35" s="35">
        <f t="shared" si="15"/>
        <v>1</v>
      </c>
      <c r="AB35" s="12">
        <f t="shared" si="16"/>
        <v>-7.25</v>
      </c>
      <c r="AC35" s="12">
        <f t="shared" si="17"/>
        <v>-7.038461538461538</v>
      </c>
      <c r="AD35" s="37">
        <v>57</v>
      </c>
    </row>
    <row r="36" spans="1:30" ht="12.75">
      <c r="A36" s="43">
        <v>0</v>
      </c>
      <c r="B36" s="4"/>
      <c r="C36" s="12">
        <f t="shared" si="7"/>
      </c>
      <c r="D36" s="12">
        <f t="shared" si="8"/>
        <v>1</v>
      </c>
      <c r="E36" s="12" t="e">
        <f t="shared" si="9"/>
        <v>#VALUE!</v>
      </c>
      <c r="F36" s="12" t="e">
        <f t="shared" si="10"/>
        <v>#VALUE!</v>
      </c>
      <c r="G36" s="12"/>
      <c r="H36" s="12">
        <f t="shared" si="11"/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1"/>
      <c r="W36" s="35">
        <f t="shared" si="12"/>
        <v>2.75</v>
      </c>
      <c r="X36" s="12">
        <f t="shared" si="13"/>
        <v>2.75</v>
      </c>
      <c r="Y36" s="12">
        <f t="shared" si="14"/>
        <v>2.7051282051282053</v>
      </c>
      <c r="Z36" s="36">
        <v>17</v>
      </c>
      <c r="AA36" s="35">
        <f t="shared" si="15"/>
        <v>1</v>
      </c>
      <c r="AB36" s="12">
        <f t="shared" si="16"/>
        <v>-7.25</v>
      </c>
      <c r="AC36" s="12">
        <f t="shared" si="17"/>
        <v>-7.160256410256411</v>
      </c>
      <c r="AD36" s="37">
        <v>57.5</v>
      </c>
    </row>
    <row r="37" spans="1:30" ht="12.75">
      <c r="A37" s="43">
        <v>0</v>
      </c>
      <c r="B37" s="45"/>
      <c r="C37" s="12">
        <f t="shared" si="7"/>
      </c>
      <c r="D37" s="12">
        <f t="shared" si="8"/>
        <v>1</v>
      </c>
      <c r="E37" s="12" t="e">
        <f t="shared" si="9"/>
        <v>#VALUE!</v>
      </c>
      <c r="F37" s="12" t="e">
        <f t="shared" si="10"/>
        <v>#VALUE!</v>
      </c>
      <c r="G37" s="12"/>
      <c r="H37" s="12">
        <f t="shared" si="11"/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1"/>
      <c r="W37" s="35">
        <f t="shared" si="12"/>
        <v>2.75</v>
      </c>
      <c r="X37" s="12">
        <f t="shared" si="13"/>
        <v>2.75</v>
      </c>
      <c r="Y37" s="12">
        <f t="shared" si="14"/>
        <v>2.5833333333333335</v>
      </c>
      <c r="Z37" s="36">
        <v>17.5</v>
      </c>
      <c r="AA37" s="35">
        <f t="shared" si="15"/>
        <v>1</v>
      </c>
      <c r="AB37" s="12">
        <f t="shared" si="16"/>
        <v>-7.5</v>
      </c>
      <c r="AC37" s="12">
        <f t="shared" si="17"/>
        <v>-7.282051282051281</v>
      </c>
      <c r="AD37" s="37">
        <v>58</v>
      </c>
    </row>
    <row r="38" spans="1:30" ht="12.75">
      <c r="A38" s="43">
        <v>0</v>
      </c>
      <c r="B38" s="45"/>
      <c r="C38" s="12">
        <f t="shared" si="7"/>
      </c>
      <c r="D38" s="12">
        <f t="shared" si="8"/>
        <v>1</v>
      </c>
      <c r="E38" s="12" t="e">
        <f t="shared" si="9"/>
        <v>#VALUE!</v>
      </c>
      <c r="F38" s="12" t="e">
        <f t="shared" si="10"/>
        <v>#VALUE!</v>
      </c>
      <c r="G38" s="12"/>
      <c r="H38" s="12">
        <f t="shared" si="11"/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1"/>
      <c r="W38" s="35">
        <f t="shared" si="12"/>
        <v>2.5</v>
      </c>
      <c r="X38" s="12">
        <f t="shared" si="13"/>
        <v>2.5</v>
      </c>
      <c r="Y38" s="12">
        <f t="shared" si="14"/>
        <v>2.4615384615384617</v>
      </c>
      <c r="Z38" s="36">
        <v>18</v>
      </c>
      <c r="AA38" s="35">
        <f t="shared" si="15"/>
        <v>1</v>
      </c>
      <c r="AB38" s="12">
        <f t="shared" si="16"/>
        <v>-7.5</v>
      </c>
      <c r="AC38" s="12">
        <f t="shared" si="17"/>
        <v>-7.403846153846153</v>
      </c>
      <c r="AD38" s="37">
        <v>58.5</v>
      </c>
    </row>
    <row r="39" spans="1:30" ht="12.75">
      <c r="A39" s="43">
        <v>0</v>
      </c>
      <c r="B39" s="4"/>
      <c r="C39" s="12">
        <f t="shared" si="7"/>
      </c>
      <c r="D39" s="12">
        <f t="shared" si="8"/>
        <v>1</v>
      </c>
      <c r="E39" s="12" t="e">
        <f t="shared" si="9"/>
        <v>#VALUE!</v>
      </c>
      <c r="F39" s="12" t="e">
        <f t="shared" si="10"/>
        <v>#VALUE!</v>
      </c>
      <c r="G39" s="12"/>
      <c r="H39" s="12">
        <f t="shared" si="11"/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1"/>
      <c r="W39" s="35">
        <f t="shared" si="12"/>
        <v>2.5</v>
      </c>
      <c r="X39" s="12">
        <f t="shared" si="13"/>
        <v>2.5</v>
      </c>
      <c r="Y39" s="12">
        <f t="shared" si="14"/>
        <v>2.33974358974359</v>
      </c>
      <c r="Z39" s="36">
        <v>18.5</v>
      </c>
      <c r="AA39" s="35">
        <f t="shared" si="15"/>
        <v>1</v>
      </c>
      <c r="AB39" s="12">
        <f t="shared" si="16"/>
        <v>-7.75</v>
      </c>
      <c r="AC39" s="12">
        <f t="shared" si="17"/>
        <v>-7.5256410256410255</v>
      </c>
      <c r="AD39" s="37">
        <v>59</v>
      </c>
    </row>
    <row r="40" spans="1:30" ht="12.75">
      <c r="A40" s="43">
        <v>0</v>
      </c>
      <c r="B40" s="4"/>
      <c r="C40" s="12">
        <f t="shared" si="7"/>
      </c>
      <c r="D40" s="12">
        <f t="shared" si="8"/>
        <v>1</v>
      </c>
      <c r="E40" s="12" t="e">
        <f t="shared" si="9"/>
        <v>#VALUE!</v>
      </c>
      <c r="F40" s="12" t="e">
        <f t="shared" si="10"/>
        <v>#VALUE!</v>
      </c>
      <c r="G40" s="12"/>
      <c r="H40" s="12">
        <f t="shared" si="11"/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1"/>
      <c r="W40" s="35">
        <f t="shared" si="12"/>
        <v>2.25</v>
      </c>
      <c r="X40" s="12">
        <f t="shared" si="13"/>
        <v>2.25</v>
      </c>
      <c r="Y40" s="12">
        <f t="shared" si="14"/>
        <v>2.217948717948718</v>
      </c>
      <c r="Z40" s="36">
        <v>19</v>
      </c>
      <c r="AA40" s="35">
        <f t="shared" si="15"/>
        <v>1</v>
      </c>
      <c r="AB40" s="12">
        <f t="shared" si="16"/>
        <v>-7.75</v>
      </c>
      <c r="AC40" s="12">
        <f t="shared" si="17"/>
        <v>-7.647435897435898</v>
      </c>
      <c r="AD40" s="37">
        <v>59.5</v>
      </c>
    </row>
    <row r="41" spans="1:30" ht="12.75">
      <c r="A41" s="43">
        <v>0</v>
      </c>
      <c r="B41" s="4"/>
      <c r="C41" s="12">
        <f t="shared" si="7"/>
      </c>
      <c r="D41" s="12">
        <f t="shared" si="8"/>
        <v>1</v>
      </c>
      <c r="E41" s="12" t="e">
        <f t="shared" si="9"/>
        <v>#VALUE!</v>
      </c>
      <c r="F41" s="12" t="e">
        <f t="shared" si="10"/>
        <v>#VALUE!</v>
      </c>
      <c r="G41" s="12"/>
      <c r="H41" s="12">
        <f t="shared" si="11"/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1"/>
      <c r="W41" s="35">
        <f t="shared" si="12"/>
        <v>2.25</v>
      </c>
      <c r="X41" s="12">
        <f t="shared" si="13"/>
        <v>2.25</v>
      </c>
      <c r="Y41" s="12">
        <f t="shared" si="14"/>
        <v>2.0961538461538463</v>
      </c>
      <c r="Z41" s="36">
        <v>19.5</v>
      </c>
      <c r="AA41" s="35">
        <f t="shared" si="15"/>
        <v>1</v>
      </c>
      <c r="AB41" s="12">
        <f t="shared" si="16"/>
        <v>-8</v>
      </c>
      <c r="AC41" s="12">
        <f t="shared" si="17"/>
        <v>-7.769230769230768</v>
      </c>
      <c r="AD41" s="37">
        <v>60</v>
      </c>
    </row>
    <row r="42" spans="1:30" ht="12.75">
      <c r="A42" s="43">
        <v>0</v>
      </c>
      <c r="B42" s="4"/>
      <c r="C42" s="12">
        <f t="shared" si="7"/>
      </c>
      <c r="D42" s="12">
        <f t="shared" si="8"/>
        <v>1</v>
      </c>
      <c r="E42" s="12" t="e">
        <f t="shared" si="9"/>
        <v>#VALUE!</v>
      </c>
      <c r="F42" s="12" t="e">
        <f t="shared" si="10"/>
        <v>#VALUE!</v>
      </c>
      <c r="G42" s="12"/>
      <c r="H42" s="12">
        <f t="shared" si="11"/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1"/>
      <c r="W42" s="35">
        <f t="shared" si="12"/>
        <v>2</v>
      </c>
      <c r="X42" s="12">
        <f t="shared" si="13"/>
        <v>2</v>
      </c>
      <c r="Y42" s="12">
        <f t="shared" si="14"/>
        <v>1.9743589743589745</v>
      </c>
      <c r="Z42" s="36">
        <v>20</v>
      </c>
      <c r="AA42" s="35">
        <f t="shared" si="15"/>
        <v>1</v>
      </c>
      <c r="AB42" s="12">
        <f t="shared" si="16"/>
        <v>-8</v>
      </c>
      <c r="AC42" s="12">
        <f t="shared" si="17"/>
        <v>-7.8910256410256405</v>
      </c>
      <c r="AD42" s="37">
        <v>60.5</v>
      </c>
    </row>
    <row r="43" spans="1:30" ht="12.75">
      <c r="A43" s="43">
        <v>0</v>
      </c>
      <c r="B43" s="4"/>
      <c r="C43" s="12">
        <f t="shared" si="7"/>
      </c>
      <c r="D43" s="12">
        <f t="shared" si="8"/>
        <v>1</v>
      </c>
      <c r="E43" s="12" t="e">
        <f t="shared" si="9"/>
        <v>#VALUE!</v>
      </c>
      <c r="F43" s="12" t="e">
        <f t="shared" si="10"/>
        <v>#VALUE!</v>
      </c>
      <c r="G43" s="12"/>
      <c r="H43" s="12">
        <f t="shared" si="11"/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1"/>
      <c r="W43" s="35">
        <f t="shared" si="12"/>
        <v>2</v>
      </c>
      <c r="X43" s="12">
        <f t="shared" si="13"/>
        <v>2</v>
      </c>
      <c r="Y43" s="12">
        <f t="shared" si="14"/>
        <v>1.8525641025641026</v>
      </c>
      <c r="Z43" s="36">
        <v>20.5</v>
      </c>
      <c r="AA43" s="35">
        <f t="shared" si="15"/>
        <v>1</v>
      </c>
      <c r="AB43" s="12">
        <f t="shared" si="16"/>
        <v>-8.25</v>
      </c>
      <c r="AC43" s="12">
        <f t="shared" si="17"/>
        <v>-8.012820512820513</v>
      </c>
      <c r="AD43" s="37">
        <v>61</v>
      </c>
    </row>
    <row r="44" spans="1:30" ht="12.75">
      <c r="A44" s="43">
        <v>0</v>
      </c>
      <c r="B44" s="4"/>
      <c r="C44" s="12">
        <f t="shared" si="7"/>
      </c>
      <c r="D44" s="12">
        <f t="shared" si="8"/>
        <v>1</v>
      </c>
      <c r="E44" s="12" t="e">
        <f t="shared" si="9"/>
        <v>#VALUE!</v>
      </c>
      <c r="F44" s="12" t="e">
        <f t="shared" si="10"/>
        <v>#VALUE!</v>
      </c>
      <c r="G44" s="12"/>
      <c r="H44" s="12">
        <f t="shared" si="11"/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1"/>
      <c r="W44" s="35">
        <f t="shared" si="12"/>
        <v>1.75</v>
      </c>
      <c r="X44" s="12">
        <f t="shared" si="13"/>
        <v>1.75</v>
      </c>
      <c r="Y44" s="12">
        <f t="shared" si="14"/>
        <v>1.7307692307692308</v>
      </c>
      <c r="Z44" s="36">
        <v>21</v>
      </c>
      <c r="AA44" s="35">
        <f t="shared" si="15"/>
        <v>1</v>
      </c>
      <c r="AB44" s="12">
        <f t="shared" si="16"/>
        <v>-8.25</v>
      </c>
      <c r="AC44" s="12">
        <f t="shared" si="17"/>
        <v>-8.134615384615385</v>
      </c>
      <c r="AD44" s="37">
        <v>61.5</v>
      </c>
    </row>
    <row r="45" spans="1:30" ht="12.75">
      <c r="A45" s="43">
        <v>0</v>
      </c>
      <c r="B45" s="4"/>
      <c r="C45" s="12">
        <f t="shared" si="7"/>
      </c>
      <c r="D45" s="12">
        <f t="shared" si="8"/>
        <v>1</v>
      </c>
      <c r="E45" s="12" t="e">
        <f t="shared" si="9"/>
        <v>#VALUE!</v>
      </c>
      <c r="F45" s="12" t="e">
        <f t="shared" si="10"/>
        <v>#VALUE!</v>
      </c>
      <c r="G45" s="12"/>
      <c r="H45" s="12">
        <f t="shared" si="11"/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1"/>
      <c r="W45" s="35">
        <f t="shared" si="12"/>
        <v>1.75</v>
      </c>
      <c r="X45" s="12">
        <f t="shared" si="13"/>
        <v>1.75</v>
      </c>
      <c r="Y45" s="12">
        <f t="shared" si="14"/>
        <v>1.6089743589743595</v>
      </c>
      <c r="Z45" s="36">
        <v>21.5</v>
      </c>
      <c r="AA45" s="35">
        <f t="shared" si="15"/>
        <v>1</v>
      </c>
      <c r="AB45" s="12">
        <f t="shared" si="16"/>
        <v>-8.5</v>
      </c>
      <c r="AC45" s="12">
        <f t="shared" si="17"/>
        <v>-8.256410256410255</v>
      </c>
      <c r="AD45" s="37">
        <v>62</v>
      </c>
    </row>
    <row r="46" spans="1:30" ht="12.75">
      <c r="A46" s="43">
        <v>0</v>
      </c>
      <c r="B46" s="4"/>
      <c r="C46" s="12">
        <f t="shared" si="7"/>
      </c>
      <c r="D46" s="12">
        <f t="shared" si="8"/>
        <v>1</v>
      </c>
      <c r="E46" s="12" t="e">
        <f t="shared" si="9"/>
        <v>#VALUE!</v>
      </c>
      <c r="F46" s="12" t="e">
        <f t="shared" si="10"/>
        <v>#VALUE!</v>
      </c>
      <c r="G46" s="12"/>
      <c r="H46" s="12">
        <f t="shared" si="11"/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1"/>
      <c r="W46" s="35">
        <f t="shared" si="12"/>
        <v>1.5</v>
      </c>
      <c r="X46" s="12">
        <f t="shared" si="13"/>
        <v>1.5</v>
      </c>
      <c r="Y46" s="12">
        <f t="shared" si="14"/>
        <v>1.4871794871794872</v>
      </c>
      <c r="Z46" s="36">
        <v>22</v>
      </c>
      <c r="AA46" s="35">
        <f t="shared" si="15"/>
        <v>1</v>
      </c>
      <c r="AB46" s="12">
        <f t="shared" si="16"/>
        <v>-8.5</v>
      </c>
      <c r="AC46" s="12">
        <f t="shared" si="17"/>
        <v>-8.378205128205128</v>
      </c>
      <c r="AD46" s="37">
        <v>62.5</v>
      </c>
    </row>
    <row r="47" spans="23:30" ht="12.75">
      <c r="W47" s="35">
        <f t="shared" si="12"/>
        <v>1.5</v>
      </c>
      <c r="X47" s="12">
        <f t="shared" si="13"/>
        <v>1.5</v>
      </c>
      <c r="Y47" s="12">
        <f t="shared" si="14"/>
        <v>1.3653846153846159</v>
      </c>
      <c r="Z47" s="36">
        <v>22.5</v>
      </c>
      <c r="AA47" s="35">
        <f t="shared" si="15"/>
        <v>1</v>
      </c>
      <c r="AB47" s="12">
        <f t="shared" si="16"/>
        <v>-8.5</v>
      </c>
      <c r="AC47" s="12">
        <f t="shared" si="17"/>
        <v>-8.5</v>
      </c>
      <c r="AD47" s="37">
        <v>63</v>
      </c>
    </row>
    <row r="48" spans="23:30" ht="12.75">
      <c r="W48" s="35">
        <f t="shared" si="12"/>
        <v>1.25</v>
      </c>
      <c r="X48" s="12">
        <f t="shared" si="13"/>
        <v>1.25</v>
      </c>
      <c r="Y48" s="12">
        <f t="shared" si="14"/>
        <v>1.2435897435897436</v>
      </c>
      <c r="Z48" s="36">
        <v>23</v>
      </c>
      <c r="AA48" s="35">
        <f t="shared" si="15"/>
        <v>1</v>
      </c>
      <c r="AB48" s="12">
        <f t="shared" si="16"/>
        <v>-8.75</v>
      </c>
      <c r="AC48" s="12">
        <f t="shared" si="17"/>
        <v>-8.621794871794872</v>
      </c>
      <c r="AD48" s="37">
        <v>63.5</v>
      </c>
    </row>
    <row r="49" spans="23:30" ht="12.75">
      <c r="W49" s="35">
        <f t="shared" si="12"/>
        <v>1.25</v>
      </c>
      <c r="X49" s="12">
        <f t="shared" si="13"/>
        <v>1.25</v>
      </c>
      <c r="Y49" s="12">
        <f t="shared" si="14"/>
        <v>1.1217948717948723</v>
      </c>
      <c r="Z49" s="36">
        <v>23.5</v>
      </c>
      <c r="AA49" s="35">
        <f t="shared" si="15"/>
        <v>1</v>
      </c>
      <c r="AB49" s="12">
        <f t="shared" si="16"/>
        <v>-8.75</v>
      </c>
      <c r="AC49" s="12">
        <f t="shared" si="17"/>
        <v>-8.743589743589743</v>
      </c>
      <c r="AD49" s="37">
        <v>64</v>
      </c>
    </row>
    <row r="50" spans="2:30" ht="12.75">
      <c r="B50" s="42" t="s">
        <v>13</v>
      </c>
      <c r="C50" s="15" t="s">
        <v>14</v>
      </c>
      <c r="W50" s="35">
        <f t="shared" si="12"/>
        <v>1</v>
      </c>
      <c r="X50" s="12">
        <f t="shared" si="13"/>
        <v>1</v>
      </c>
      <c r="Y50" s="12">
        <f t="shared" si="14"/>
        <v>1</v>
      </c>
      <c r="Z50" s="36">
        <v>24</v>
      </c>
      <c r="AA50" s="35">
        <f t="shared" si="15"/>
        <v>1</v>
      </c>
      <c r="AB50" s="12">
        <f t="shared" si="16"/>
        <v>-9</v>
      </c>
      <c r="AC50" s="12">
        <f t="shared" si="17"/>
        <v>-8.865384615384615</v>
      </c>
      <c r="AD50" s="37">
        <v>64.5</v>
      </c>
    </row>
    <row r="51" spans="2:30" ht="12.75">
      <c r="B51" s="14">
        <v>1</v>
      </c>
      <c r="C51" s="23">
        <f aca="true" t="shared" si="18" ref="C51:C71">COUNTIF($C$12:$C$46,B51)</f>
        <v>2</v>
      </c>
      <c r="W51" s="35">
        <f t="shared" si="12"/>
        <v>1</v>
      </c>
      <c r="X51" s="12">
        <f t="shared" si="13"/>
        <v>1</v>
      </c>
      <c r="Y51" s="12">
        <f t="shared" si="14"/>
        <v>0.8782051282051286</v>
      </c>
      <c r="Z51" s="36">
        <v>24.5</v>
      </c>
      <c r="AA51" s="35">
        <f t="shared" si="15"/>
        <v>1</v>
      </c>
      <c r="AB51" s="12">
        <f t="shared" si="16"/>
        <v>-9</v>
      </c>
      <c r="AC51" s="12">
        <f t="shared" si="17"/>
        <v>-8.987179487179487</v>
      </c>
      <c r="AD51" s="37">
        <v>65</v>
      </c>
    </row>
    <row r="52" spans="2:30" ht="12.75">
      <c r="B52" s="14">
        <v>1.25</v>
      </c>
      <c r="C52" s="23">
        <f t="shared" si="18"/>
        <v>1</v>
      </c>
      <c r="W52" s="35">
        <f t="shared" si="12"/>
        <v>1</v>
      </c>
      <c r="X52" s="12">
        <f t="shared" si="13"/>
        <v>1</v>
      </c>
      <c r="Y52" s="12">
        <f t="shared" si="14"/>
        <v>0.7564102564102564</v>
      </c>
      <c r="Z52" s="36">
        <v>25</v>
      </c>
      <c r="AA52" s="35">
        <f t="shared" si="15"/>
        <v>1</v>
      </c>
      <c r="AB52" s="12">
        <f t="shared" si="16"/>
        <v>-9.25</v>
      </c>
      <c r="AC52" s="12">
        <f t="shared" si="17"/>
        <v>-9.10897435897436</v>
      </c>
      <c r="AD52" s="37">
        <v>65.5</v>
      </c>
    </row>
    <row r="53" spans="2:30" ht="12.75">
      <c r="B53" s="14">
        <v>1.5</v>
      </c>
      <c r="C53" s="23">
        <f t="shared" si="18"/>
        <v>2</v>
      </c>
      <c r="W53" s="35">
        <f t="shared" si="12"/>
        <v>1</v>
      </c>
      <c r="X53" s="12">
        <f t="shared" si="13"/>
        <v>0.75</v>
      </c>
      <c r="Y53" s="12">
        <f t="shared" si="14"/>
        <v>0.634615384615385</v>
      </c>
      <c r="Z53" s="36">
        <v>25.5</v>
      </c>
      <c r="AA53" s="35">
        <f t="shared" si="15"/>
        <v>1</v>
      </c>
      <c r="AB53" s="12">
        <f t="shared" si="16"/>
        <v>-9.25</v>
      </c>
      <c r="AC53" s="12">
        <f t="shared" si="17"/>
        <v>-9.23076923076923</v>
      </c>
      <c r="AD53" s="37">
        <v>66</v>
      </c>
    </row>
    <row r="54" spans="2:30" ht="12.75">
      <c r="B54" s="14">
        <v>1.75</v>
      </c>
      <c r="C54" s="23">
        <f t="shared" si="18"/>
        <v>0</v>
      </c>
      <c r="W54" s="35">
        <f t="shared" si="12"/>
        <v>1</v>
      </c>
      <c r="X54" s="12">
        <f t="shared" si="13"/>
        <v>0.75</v>
      </c>
      <c r="Y54" s="12">
        <f t="shared" si="14"/>
        <v>0.5128205128205128</v>
      </c>
      <c r="Z54" s="36">
        <v>26</v>
      </c>
      <c r="AA54" s="35">
        <f t="shared" si="15"/>
        <v>1</v>
      </c>
      <c r="AB54" s="12">
        <f t="shared" si="16"/>
        <v>-9.5</v>
      </c>
      <c r="AC54" s="12">
        <f t="shared" si="17"/>
        <v>-9.352564102564102</v>
      </c>
      <c r="AD54" s="37">
        <v>66.5</v>
      </c>
    </row>
    <row r="55" spans="2:30" ht="12.75">
      <c r="B55" s="14">
        <v>2</v>
      </c>
      <c r="C55" s="23">
        <f t="shared" si="18"/>
        <v>2</v>
      </c>
      <c r="W55" s="35">
        <f t="shared" si="12"/>
        <v>1</v>
      </c>
      <c r="X55" s="12">
        <f t="shared" si="13"/>
        <v>0.5</v>
      </c>
      <c r="Y55" s="12">
        <f t="shared" si="14"/>
        <v>0.3910256410256414</v>
      </c>
      <c r="Z55" s="36">
        <v>26.5</v>
      </c>
      <c r="AA55" s="35">
        <f t="shared" si="15"/>
        <v>1</v>
      </c>
      <c r="AB55" s="12">
        <f t="shared" si="16"/>
        <v>-9.5</v>
      </c>
      <c r="AC55" s="12">
        <f t="shared" si="17"/>
        <v>-9.474358974358974</v>
      </c>
      <c r="AD55" s="37">
        <v>67</v>
      </c>
    </row>
    <row r="56" spans="2:30" ht="12.75">
      <c r="B56" s="14">
        <v>2.25</v>
      </c>
      <c r="C56" s="23">
        <f t="shared" si="18"/>
        <v>2</v>
      </c>
      <c r="W56" s="35">
        <f t="shared" si="12"/>
        <v>1</v>
      </c>
      <c r="X56" s="12">
        <f t="shared" si="13"/>
        <v>0.5</v>
      </c>
      <c r="Y56" s="12">
        <f t="shared" si="14"/>
        <v>0.26923076923076916</v>
      </c>
      <c r="Z56" s="36">
        <v>27</v>
      </c>
      <c r="AA56" s="35">
        <f t="shared" si="15"/>
        <v>1</v>
      </c>
      <c r="AB56" s="12">
        <f t="shared" si="16"/>
        <v>-9.75</v>
      </c>
      <c r="AC56" s="12">
        <f t="shared" si="17"/>
        <v>-9.596153846153847</v>
      </c>
      <c r="AD56" s="37">
        <v>67.5</v>
      </c>
    </row>
    <row r="57" spans="2:30" ht="12.75">
      <c r="B57" s="14">
        <v>2.5</v>
      </c>
      <c r="C57" s="23">
        <f t="shared" si="18"/>
        <v>2</v>
      </c>
      <c r="W57" s="35">
        <f t="shared" si="12"/>
        <v>1</v>
      </c>
      <c r="X57" s="12">
        <f t="shared" si="13"/>
        <v>0.25</v>
      </c>
      <c r="Y57" s="12">
        <f t="shared" si="14"/>
        <v>0.1474358974358978</v>
      </c>
      <c r="Z57" s="36">
        <v>27.5</v>
      </c>
      <c r="AA57" s="35">
        <f t="shared" si="15"/>
        <v>1</v>
      </c>
      <c r="AB57" s="12">
        <f t="shared" si="16"/>
        <v>-9.75</v>
      </c>
      <c r="AC57" s="12">
        <f t="shared" si="17"/>
        <v>-9.717948717948717</v>
      </c>
      <c r="AD57" s="37">
        <v>68</v>
      </c>
    </row>
    <row r="58" spans="2:30" ht="12.75">
      <c r="B58" s="14">
        <v>2.75</v>
      </c>
      <c r="C58" s="23">
        <f t="shared" si="18"/>
        <v>2</v>
      </c>
      <c r="W58" s="35">
        <f t="shared" si="12"/>
        <v>1</v>
      </c>
      <c r="X58" s="12">
        <f t="shared" si="13"/>
        <v>0.25</v>
      </c>
      <c r="Y58" s="12">
        <f t="shared" si="14"/>
        <v>0.02564102564102555</v>
      </c>
      <c r="Z58" s="36">
        <v>28</v>
      </c>
      <c r="AA58" s="35">
        <f t="shared" si="15"/>
        <v>1</v>
      </c>
      <c r="AB58" s="12">
        <f t="shared" si="16"/>
        <v>-10</v>
      </c>
      <c r="AC58" s="12">
        <f t="shared" si="17"/>
        <v>-9.83974358974359</v>
      </c>
      <c r="AD58" s="37">
        <v>68.5</v>
      </c>
    </row>
    <row r="59" spans="2:30" ht="12.75">
      <c r="B59" s="14">
        <v>3</v>
      </c>
      <c r="C59" s="23">
        <f t="shared" si="18"/>
        <v>2</v>
      </c>
      <c r="W59" s="35">
        <f t="shared" si="12"/>
        <v>1</v>
      </c>
      <c r="X59" s="12">
        <f t="shared" si="13"/>
        <v>-0.25</v>
      </c>
      <c r="Y59" s="12">
        <f t="shared" si="14"/>
        <v>-0.09615384615384581</v>
      </c>
      <c r="Z59" s="36">
        <v>28.5</v>
      </c>
      <c r="AA59" s="35">
        <f t="shared" si="15"/>
        <v>1</v>
      </c>
      <c r="AB59" s="12">
        <f t="shared" si="16"/>
        <v>-10</v>
      </c>
      <c r="AC59" s="12">
        <f t="shared" si="17"/>
        <v>-9.961538461538462</v>
      </c>
      <c r="AD59" s="37">
        <v>69</v>
      </c>
    </row>
    <row r="60" spans="2:30" ht="12.75">
      <c r="B60" s="14">
        <v>3.25</v>
      </c>
      <c r="C60" s="23">
        <f t="shared" si="18"/>
        <v>1</v>
      </c>
      <c r="W60" s="35">
        <f t="shared" si="12"/>
        <v>1</v>
      </c>
      <c r="X60" s="12">
        <f t="shared" si="13"/>
        <v>-0.25</v>
      </c>
      <c r="Y60" s="12">
        <f t="shared" si="14"/>
        <v>-0.21794871794871806</v>
      </c>
      <c r="Z60" s="36">
        <v>29</v>
      </c>
      <c r="AA60" s="35">
        <f t="shared" si="15"/>
        <v>1</v>
      </c>
      <c r="AB60" s="12">
        <f t="shared" si="16"/>
        <v>-10.25</v>
      </c>
      <c r="AC60" s="12">
        <f t="shared" si="17"/>
        <v>-10.083333333333332</v>
      </c>
      <c r="AD60" s="37">
        <v>69.5</v>
      </c>
    </row>
    <row r="61" spans="2:30" ht="12.75">
      <c r="B61" s="14">
        <v>3.5</v>
      </c>
      <c r="C61" s="23">
        <f t="shared" si="18"/>
        <v>1</v>
      </c>
      <c r="W61" s="35">
        <f t="shared" si="12"/>
        <v>1</v>
      </c>
      <c r="X61" s="12">
        <f t="shared" si="13"/>
        <v>-0.5</v>
      </c>
      <c r="Y61" s="12">
        <f t="shared" si="14"/>
        <v>-0.3397435897435894</v>
      </c>
      <c r="Z61" s="36">
        <v>29.5</v>
      </c>
      <c r="AA61" s="35">
        <f t="shared" si="15"/>
        <v>1</v>
      </c>
      <c r="AB61" s="12">
        <f t="shared" si="16"/>
        <v>-10.25</v>
      </c>
      <c r="AC61" s="12">
        <f t="shared" si="17"/>
        <v>-10.205128205128204</v>
      </c>
      <c r="AD61" s="37">
        <v>70</v>
      </c>
    </row>
    <row r="62" spans="2:30" ht="12.75">
      <c r="B62" s="14">
        <v>3.75</v>
      </c>
      <c r="C62" s="23">
        <f t="shared" si="18"/>
        <v>0</v>
      </c>
      <c r="W62" s="35">
        <f t="shared" si="12"/>
        <v>1</v>
      </c>
      <c r="X62" s="12">
        <f t="shared" si="13"/>
        <v>-0.5</v>
      </c>
      <c r="Y62" s="12">
        <f t="shared" si="14"/>
        <v>-0.4615384615384617</v>
      </c>
      <c r="Z62" s="36">
        <v>30</v>
      </c>
      <c r="AA62" s="35">
        <f t="shared" si="15"/>
        <v>1</v>
      </c>
      <c r="AB62" s="12">
        <f t="shared" si="16"/>
        <v>-10.5</v>
      </c>
      <c r="AC62" s="12">
        <f t="shared" si="17"/>
        <v>-10.326923076923077</v>
      </c>
      <c r="AD62" s="37">
        <v>70.5</v>
      </c>
    </row>
    <row r="63" spans="2:30" ht="12.75">
      <c r="B63" s="14">
        <v>4</v>
      </c>
      <c r="C63" s="23">
        <f t="shared" si="18"/>
        <v>0</v>
      </c>
      <c r="W63" s="35">
        <f t="shared" si="12"/>
        <v>1</v>
      </c>
      <c r="X63" s="12">
        <f t="shared" si="13"/>
        <v>-0.75</v>
      </c>
      <c r="Y63" s="12">
        <f t="shared" si="14"/>
        <v>-0.583333333333333</v>
      </c>
      <c r="Z63" s="36">
        <v>30.5</v>
      </c>
      <c r="AA63" s="35">
        <f t="shared" si="15"/>
        <v>1</v>
      </c>
      <c r="AB63" s="12">
        <f t="shared" si="16"/>
        <v>-10.5</v>
      </c>
      <c r="AC63" s="12">
        <f t="shared" si="17"/>
        <v>-10.448717948717949</v>
      </c>
      <c r="AD63" s="37">
        <v>71</v>
      </c>
    </row>
    <row r="64" spans="2:30" ht="12.75">
      <c r="B64" s="14">
        <v>4.25</v>
      </c>
      <c r="C64" s="23">
        <f t="shared" si="18"/>
        <v>2</v>
      </c>
      <c r="W64" s="35">
        <f t="shared" si="12"/>
        <v>1</v>
      </c>
      <c r="X64" s="12">
        <f t="shared" si="13"/>
        <v>-0.75</v>
      </c>
      <c r="Y64" s="12">
        <f t="shared" si="14"/>
        <v>-0.7051282051282053</v>
      </c>
      <c r="Z64" s="36">
        <v>31</v>
      </c>
      <c r="AA64" s="35">
        <f t="shared" si="15"/>
        <v>1</v>
      </c>
      <c r="AB64" s="12">
        <f t="shared" si="16"/>
        <v>-10.75</v>
      </c>
      <c r="AC64" s="12">
        <f t="shared" si="17"/>
        <v>-10.570512820512821</v>
      </c>
      <c r="AD64" s="37">
        <v>71.5</v>
      </c>
    </row>
    <row r="65" spans="2:30" ht="12.75">
      <c r="B65" s="14">
        <v>4.5</v>
      </c>
      <c r="C65" s="23">
        <f t="shared" si="18"/>
        <v>0</v>
      </c>
      <c r="W65" s="35">
        <f t="shared" si="12"/>
        <v>1</v>
      </c>
      <c r="X65" s="12">
        <f t="shared" si="13"/>
        <v>-1</v>
      </c>
      <c r="Y65" s="12">
        <f t="shared" si="14"/>
        <v>-0.8269230769230766</v>
      </c>
      <c r="Z65" s="36">
        <v>31.5</v>
      </c>
      <c r="AA65" s="35">
        <f t="shared" si="15"/>
        <v>1</v>
      </c>
      <c r="AB65" s="12">
        <f t="shared" si="16"/>
        <v>-10.75</v>
      </c>
      <c r="AC65" s="12">
        <f t="shared" si="17"/>
        <v>-10.692307692307693</v>
      </c>
      <c r="AD65" s="37">
        <v>72</v>
      </c>
    </row>
    <row r="66" spans="2:30" ht="12.75">
      <c r="B66" s="14">
        <v>4.75</v>
      </c>
      <c r="C66" s="23">
        <f t="shared" si="18"/>
        <v>1</v>
      </c>
      <c r="W66" s="35">
        <f aca="true" t="shared" si="19" ref="W66:W82">IF(Z66&lt;=$C$6,6,IF(Z66&gt;=$C$5,1,X66))</f>
        <v>1</v>
      </c>
      <c r="X66" s="12">
        <f aca="true" t="shared" si="20" ref="X66:X82">ROUNDUP((4*Y66),0)/4</f>
        <v>-1</v>
      </c>
      <c r="Y66" s="12">
        <f aca="true" t="shared" si="21" ref="Y66:Y82">(Z66-$C$6-0.5)*(-4.75/$G$4)+5.75</f>
        <v>-0.9487179487179489</v>
      </c>
      <c r="Z66" s="36">
        <v>32</v>
      </c>
      <c r="AA66" s="35">
        <f aca="true" t="shared" si="22" ref="AA66:AA82">IF(AD66&lt;=$C$6,6,IF(AD66&gt;=$C$5,1,AB66))</f>
        <v>1</v>
      </c>
      <c r="AB66" s="12">
        <f aca="true" t="shared" si="23" ref="AB66:AB82">ROUNDUP((4*AC66),0)/4</f>
        <v>-11</v>
      </c>
      <c r="AC66" s="12">
        <f aca="true" t="shared" si="24" ref="AC66:AC82">(AD66-$C$6-0.5)*(-4.75/$G$4)+5.75</f>
        <v>-10.814102564102562</v>
      </c>
      <c r="AD66" s="37">
        <v>72.5</v>
      </c>
    </row>
    <row r="67" spans="2:30" ht="12.75">
      <c r="B67" s="14">
        <v>5</v>
      </c>
      <c r="C67" s="23">
        <f t="shared" si="18"/>
        <v>1</v>
      </c>
      <c r="W67" s="35">
        <f t="shared" si="19"/>
        <v>1</v>
      </c>
      <c r="X67" s="12">
        <f t="shared" si="20"/>
        <v>-1.25</v>
      </c>
      <c r="Y67" s="12">
        <f t="shared" si="21"/>
        <v>-1.0705128205128203</v>
      </c>
      <c r="Z67" s="36">
        <v>32.5</v>
      </c>
      <c r="AA67" s="35">
        <f t="shared" si="22"/>
        <v>1</v>
      </c>
      <c r="AB67" s="12">
        <f t="shared" si="23"/>
        <v>-11</v>
      </c>
      <c r="AC67" s="12">
        <f t="shared" si="24"/>
        <v>-10.935897435897434</v>
      </c>
      <c r="AD67" s="37">
        <v>73</v>
      </c>
    </row>
    <row r="68" spans="2:30" ht="12.75">
      <c r="B68" s="14">
        <v>5.25</v>
      </c>
      <c r="C68" s="23">
        <f t="shared" si="18"/>
        <v>0</v>
      </c>
      <c r="W68" s="35">
        <f t="shared" si="19"/>
        <v>1</v>
      </c>
      <c r="X68" s="12">
        <f t="shared" si="20"/>
        <v>-1.25</v>
      </c>
      <c r="Y68" s="12">
        <f t="shared" si="21"/>
        <v>-1.1923076923076925</v>
      </c>
      <c r="Z68" s="36">
        <v>33</v>
      </c>
      <c r="AA68" s="35">
        <f t="shared" si="22"/>
        <v>1</v>
      </c>
      <c r="AB68" s="12">
        <f t="shared" si="23"/>
        <v>-11.25</v>
      </c>
      <c r="AC68" s="12">
        <f t="shared" si="24"/>
        <v>-11.057692307692307</v>
      </c>
      <c r="AD68" s="37">
        <v>73.5</v>
      </c>
    </row>
    <row r="69" spans="2:30" ht="12.75">
      <c r="B69" s="14">
        <v>5.5</v>
      </c>
      <c r="C69" s="23">
        <f t="shared" si="18"/>
        <v>0</v>
      </c>
      <c r="W69" s="35">
        <f t="shared" si="19"/>
        <v>1</v>
      </c>
      <c r="X69" s="12">
        <f t="shared" si="20"/>
        <v>-1.5</v>
      </c>
      <c r="Y69" s="12">
        <f t="shared" si="21"/>
        <v>-1.3141025641025639</v>
      </c>
      <c r="Z69" s="36">
        <v>33.5</v>
      </c>
      <c r="AA69" s="35">
        <f t="shared" si="22"/>
        <v>1</v>
      </c>
      <c r="AB69" s="12">
        <f t="shared" si="23"/>
        <v>-11.25</v>
      </c>
      <c r="AC69" s="12">
        <f t="shared" si="24"/>
        <v>-11.179487179487179</v>
      </c>
      <c r="AD69" s="37">
        <v>74</v>
      </c>
    </row>
    <row r="70" spans="2:30" ht="12.75">
      <c r="B70" s="14">
        <v>5.75</v>
      </c>
      <c r="C70" s="23">
        <f t="shared" si="18"/>
        <v>0</v>
      </c>
      <c r="W70" s="35">
        <f t="shared" si="19"/>
        <v>1</v>
      </c>
      <c r="X70" s="12">
        <f t="shared" si="20"/>
        <v>-1.5</v>
      </c>
      <c r="Y70" s="12">
        <f t="shared" si="21"/>
        <v>-1.4358974358974361</v>
      </c>
      <c r="Z70" s="36">
        <v>34</v>
      </c>
      <c r="AA70" s="35">
        <f t="shared" si="22"/>
        <v>1</v>
      </c>
      <c r="AB70" s="12">
        <f t="shared" si="23"/>
        <v>-11.5</v>
      </c>
      <c r="AC70" s="12">
        <f t="shared" si="24"/>
        <v>-11.301282051282051</v>
      </c>
      <c r="AD70" s="37">
        <v>74.5</v>
      </c>
    </row>
    <row r="71" spans="2:30" ht="12.75">
      <c r="B71" s="14">
        <v>6</v>
      </c>
      <c r="C71" s="23">
        <f t="shared" si="18"/>
        <v>0</v>
      </c>
      <c r="W71" s="35">
        <f t="shared" si="19"/>
        <v>1</v>
      </c>
      <c r="X71" s="12">
        <f t="shared" si="20"/>
        <v>-1.75</v>
      </c>
      <c r="Y71" s="12">
        <f t="shared" si="21"/>
        <v>-1.5576923076923075</v>
      </c>
      <c r="Z71" s="36">
        <v>34.5</v>
      </c>
      <c r="AA71" s="35">
        <f t="shared" si="22"/>
        <v>1</v>
      </c>
      <c r="AB71" s="12">
        <f t="shared" si="23"/>
        <v>-11.5</v>
      </c>
      <c r="AC71" s="12">
        <f t="shared" si="24"/>
        <v>-11.423076923076923</v>
      </c>
      <c r="AD71" s="37">
        <v>75</v>
      </c>
    </row>
    <row r="72" spans="2:30" ht="12.75">
      <c r="B72" s="52" t="s">
        <v>15</v>
      </c>
      <c r="C72" s="23">
        <f>SUM(C51:C71)</f>
        <v>21</v>
      </c>
      <c r="W72" s="35">
        <f t="shared" si="19"/>
        <v>1</v>
      </c>
      <c r="X72" s="12">
        <f t="shared" si="20"/>
        <v>-1.75</v>
      </c>
      <c r="Y72" s="12">
        <f t="shared" si="21"/>
        <v>-1.6794871794871797</v>
      </c>
      <c r="Z72" s="36">
        <v>35</v>
      </c>
      <c r="AA72" s="35">
        <f t="shared" si="22"/>
        <v>1</v>
      </c>
      <c r="AB72" s="12">
        <f t="shared" si="23"/>
        <v>-11.75</v>
      </c>
      <c r="AC72" s="12">
        <f t="shared" si="24"/>
        <v>-11.544871794871796</v>
      </c>
      <c r="AD72" s="37">
        <v>75.5</v>
      </c>
    </row>
    <row r="73" spans="2:30" ht="12.75">
      <c r="B73" s="52" t="s">
        <v>10</v>
      </c>
      <c r="C73" s="23">
        <f>ROUND(SUM(C12:C46)/C72,1)</f>
        <v>2.7</v>
      </c>
      <c r="W73" s="35">
        <f t="shared" si="19"/>
        <v>1</v>
      </c>
      <c r="X73" s="12">
        <f t="shared" si="20"/>
        <v>-2</v>
      </c>
      <c r="Y73" s="12">
        <f t="shared" si="21"/>
        <v>-1.801282051282051</v>
      </c>
      <c r="Z73" s="36">
        <v>35.5</v>
      </c>
      <c r="AA73" s="35">
        <f t="shared" si="22"/>
        <v>1</v>
      </c>
      <c r="AB73" s="12">
        <f t="shared" si="23"/>
        <v>-11.75</v>
      </c>
      <c r="AC73" s="12">
        <f t="shared" si="24"/>
        <v>-11.666666666666668</v>
      </c>
      <c r="AD73" s="37">
        <v>76</v>
      </c>
    </row>
    <row r="74" spans="23:30" ht="12.75">
      <c r="W74" s="35">
        <f t="shared" si="19"/>
        <v>1</v>
      </c>
      <c r="X74" s="12">
        <f t="shared" si="20"/>
        <v>-2</v>
      </c>
      <c r="Y74" s="12">
        <f t="shared" si="21"/>
        <v>-1.9230769230769234</v>
      </c>
      <c r="Z74" s="36">
        <v>36</v>
      </c>
      <c r="AA74" s="35">
        <f t="shared" si="22"/>
        <v>1</v>
      </c>
      <c r="AB74" s="12">
        <f t="shared" si="23"/>
        <v>-12</v>
      </c>
      <c r="AC74" s="12">
        <f t="shared" si="24"/>
        <v>-11.788461538461537</v>
      </c>
      <c r="AD74" s="37">
        <v>76.5</v>
      </c>
    </row>
    <row r="75" spans="23:30" ht="12.75">
      <c r="W75" s="35">
        <f t="shared" si="19"/>
        <v>1</v>
      </c>
      <c r="X75" s="12">
        <f t="shared" si="20"/>
        <v>-2.25</v>
      </c>
      <c r="Y75" s="12">
        <f t="shared" si="21"/>
        <v>-2.0448717948717947</v>
      </c>
      <c r="Z75" s="36">
        <v>36.5</v>
      </c>
      <c r="AA75" s="35">
        <f t="shared" si="22"/>
        <v>1</v>
      </c>
      <c r="AB75" s="12">
        <f t="shared" si="23"/>
        <v>-12</v>
      </c>
      <c r="AC75" s="12">
        <f t="shared" si="24"/>
        <v>-11.910256410256409</v>
      </c>
      <c r="AD75" s="37">
        <v>77</v>
      </c>
    </row>
    <row r="76" spans="23:30" ht="12.75">
      <c r="W76" s="35">
        <f t="shared" si="19"/>
        <v>1</v>
      </c>
      <c r="X76" s="12">
        <f t="shared" si="20"/>
        <v>-2.25</v>
      </c>
      <c r="Y76" s="12">
        <f t="shared" si="21"/>
        <v>-2.166666666666666</v>
      </c>
      <c r="Z76" s="36">
        <v>37</v>
      </c>
      <c r="AA76" s="35">
        <f t="shared" si="22"/>
        <v>1</v>
      </c>
      <c r="AB76" s="12">
        <f t="shared" si="23"/>
        <v>-12.25</v>
      </c>
      <c r="AC76" s="12">
        <f t="shared" si="24"/>
        <v>-12.032051282051281</v>
      </c>
      <c r="AD76" s="37">
        <v>77.5</v>
      </c>
    </row>
    <row r="77" spans="23:30" ht="12.75">
      <c r="W77" s="35">
        <f t="shared" si="19"/>
        <v>1</v>
      </c>
      <c r="X77" s="12">
        <f t="shared" si="20"/>
        <v>-2.5</v>
      </c>
      <c r="Y77" s="12">
        <f t="shared" si="21"/>
        <v>-2.2884615384615383</v>
      </c>
      <c r="Z77" s="36">
        <v>37.5</v>
      </c>
      <c r="AA77" s="35">
        <f t="shared" si="22"/>
        <v>1</v>
      </c>
      <c r="AB77" s="12">
        <f t="shared" si="23"/>
        <v>-12.25</v>
      </c>
      <c r="AC77" s="12">
        <f t="shared" si="24"/>
        <v>-12.153846153846153</v>
      </c>
      <c r="AD77" s="37">
        <v>78</v>
      </c>
    </row>
    <row r="78" spans="23:30" ht="12.75">
      <c r="W78" s="35">
        <f t="shared" si="19"/>
        <v>1</v>
      </c>
      <c r="X78" s="12">
        <f t="shared" si="20"/>
        <v>-2.5</v>
      </c>
      <c r="Y78" s="12">
        <f t="shared" si="21"/>
        <v>-2.4102564102564106</v>
      </c>
      <c r="Z78" s="36">
        <v>38</v>
      </c>
      <c r="AA78" s="35">
        <f t="shared" si="22"/>
        <v>1</v>
      </c>
      <c r="AB78" s="12">
        <f t="shared" si="23"/>
        <v>-12.5</v>
      </c>
      <c r="AC78" s="12">
        <f t="shared" si="24"/>
        <v>-12.275641025641026</v>
      </c>
      <c r="AD78" s="37">
        <v>78.5</v>
      </c>
    </row>
    <row r="79" spans="23:30" ht="12.75">
      <c r="W79" s="35">
        <f t="shared" si="19"/>
        <v>1</v>
      </c>
      <c r="X79" s="12">
        <f t="shared" si="20"/>
        <v>-2.75</v>
      </c>
      <c r="Y79" s="12">
        <f t="shared" si="21"/>
        <v>-2.532051282051281</v>
      </c>
      <c r="Z79" s="36">
        <v>38.5</v>
      </c>
      <c r="AA79" s="35">
        <f t="shared" si="22"/>
        <v>1</v>
      </c>
      <c r="AB79" s="12">
        <f t="shared" si="23"/>
        <v>-12.5</v>
      </c>
      <c r="AC79" s="12">
        <f t="shared" si="24"/>
        <v>-12.397435897435898</v>
      </c>
      <c r="AD79" s="37">
        <v>79</v>
      </c>
    </row>
    <row r="80" spans="23:30" ht="12.75">
      <c r="W80" s="35">
        <f t="shared" si="19"/>
        <v>1</v>
      </c>
      <c r="X80" s="12">
        <f t="shared" si="20"/>
        <v>-2.75</v>
      </c>
      <c r="Y80" s="12">
        <f t="shared" si="21"/>
        <v>-2.6538461538461533</v>
      </c>
      <c r="Z80" s="36">
        <v>39</v>
      </c>
      <c r="AA80" s="35">
        <f t="shared" si="22"/>
        <v>1</v>
      </c>
      <c r="AB80" s="12">
        <f t="shared" si="23"/>
        <v>-12.75</v>
      </c>
      <c r="AC80" s="12">
        <f t="shared" si="24"/>
        <v>-12.51923076923077</v>
      </c>
      <c r="AD80" s="37">
        <v>79.5</v>
      </c>
    </row>
    <row r="81" spans="23:30" ht="12.75">
      <c r="W81" s="35">
        <f t="shared" si="19"/>
        <v>1</v>
      </c>
      <c r="X81" s="12">
        <f t="shared" si="20"/>
        <v>-3</v>
      </c>
      <c r="Y81" s="12">
        <f t="shared" si="21"/>
        <v>-2.7756410256410255</v>
      </c>
      <c r="Z81" s="36">
        <v>39.5</v>
      </c>
      <c r="AA81" s="35">
        <f t="shared" si="22"/>
        <v>1</v>
      </c>
      <c r="AB81" s="12">
        <f t="shared" si="23"/>
        <v>-12.75</v>
      </c>
      <c r="AC81" s="12">
        <f t="shared" si="24"/>
        <v>-12.641025641025642</v>
      </c>
      <c r="AD81" s="37">
        <v>80</v>
      </c>
    </row>
    <row r="82" spans="23:30" ht="13.5" thickBot="1">
      <c r="W82" s="38">
        <f t="shared" si="19"/>
        <v>1</v>
      </c>
      <c r="X82" s="39">
        <f t="shared" si="20"/>
        <v>-3</v>
      </c>
      <c r="Y82" s="39">
        <f t="shared" si="21"/>
        <v>-2.897435897435898</v>
      </c>
      <c r="Z82" s="40">
        <v>40</v>
      </c>
      <c r="AA82" s="38">
        <f t="shared" si="22"/>
        <v>1</v>
      </c>
      <c r="AB82" s="39">
        <f t="shared" si="23"/>
        <v>-13</v>
      </c>
      <c r="AC82" s="39">
        <f t="shared" si="24"/>
        <v>-12.762820512820511</v>
      </c>
      <c r="AD82" s="41">
        <v>80.5</v>
      </c>
    </row>
  </sheetData>
  <conditionalFormatting sqref="C12:C41">
    <cfRule type="cellIs" priority="1" dxfId="0" operator="greaterThan" stopIfTrue="1">
      <formula>4</formula>
    </cfRule>
  </conditionalFormatting>
  <printOptions/>
  <pageMargins left="0.75" right="0.75" top="1" bottom="1" header="0.4921259845" footer="0.4921259845"/>
  <pageSetup fitToHeight="1" fitToWidth="1" horizontalDpi="300" verticalDpi="300" orientation="portrait" paperSize="9" scale="6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SheetLayoutView="30" workbookViewId="0" topLeftCell="A1">
      <selection activeCell="B1" sqref="B1"/>
    </sheetView>
  </sheetViews>
  <sheetFormatPr defaultColWidth="11.421875" defaultRowHeight="12.75"/>
  <cols>
    <col min="1" max="1" width="3.421875" style="0" bestFit="1" customWidth="1"/>
    <col min="2" max="2" width="19.421875" style="0" customWidth="1"/>
    <col min="3" max="3" width="6.7109375" style="0" bestFit="1" customWidth="1"/>
    <col min="4" max="4" width="5.00390625" style="0" customWidth="1"/>
    <col min="5" max="5" width="5.00390625" style="0" bestFit="1" customWidth="1"/>
    <col min="6" max="9" width="6.28125" style="0" customWidth="1"/>
    <col min="10" max="10" width="5.7109375" style="0" customWidth="1"/>
    <col min="11" max="15" width="6.28125" style="0" customWidth="1"/>
    <col min="16" max="16" width="5.57421875" style="0" bestFit="1" customWidth="1"/>
    <col min="17" max="17" width="3.57421875" style="6" bestFit="1" customWidth="1"/>
    <col min="18" max="18" width="3.57421875" style="7" bestFit="1" customWidth="1"/>
  </cols>
  <sheetData>
    <row r="1" spans="1:18" ht="12.75">
      <c r="A1" s="14"/>
      <c r="B1" s="17" t="s">
        <v>41</v>
      </c>
      <c r="C1" s="16"/>
      <c r="D1" s="16"/>
      <c r="E1" s="16"/>
      <c r="F1" s="14"/>
      <c r="G1" s="14"/>
      <c r="H1" s="14"/>
      <c r="I1" s="14" t="s">
        <v>39</v>
      </c>
      <c r="J1" s="14"/>
      <c r="K1" s="14"/>
      <c r="L1" s="14"/>
      <c r="M1" s="14"/>
      <c r="N1" s="14"/>
      <c r="O1" s="14"/>
      <c r="P1" s="14"/>
      <c r="Q1" s="31" t="s">
        <v>42</v>
      </c>
      <c r="R1" s="34" t="s">
        <v>43</v>
      </c>
    </row>
    <row r="2" spans="1:18" ht="12.75">
      <c r="A2" s="14"/>
      <c r="B2" s="17" t="s">
        <v>44</v>
      </c>
      <c r="C2" s="16"/>
      <c r="D2" s="16"/>
      <c r="E2" s="16"/>
      <c r="F2" s="53"/>
      <c r="G2" s="53"/>
      <c r="H2" s="53"/>
      <c r="I2" s="23" t="s">
        <v>38</v>
      </c>
      <c r="J2" s="53"/>
      <c r="K2" s="53"/>
      <c r="L2" s="53"/>
      <c r="M2" s="53"/>
      <c r="N2" s="53"/>
      <c r="O2" s="53"/>
      <c r="P2" s="14"/>
      <c r="Q2" s="35">
        <v>0</v>
      </c>
      <c r="R2" s="37">
        <v>0</v>
      </c>
    </row>
    <row r="3" spans="1:18" s="3" customFormat="1" ht="13.5" thickBot="1">
      <c r="A3" s="22"/>
      <c r="B3" s="24" t="s">
        <v>45</v>
      </c>
      <c r="C3" s="23"/>
      <c r="D3" s="23"/>
      <c r="E3" s="24"/>
      <c r="F3" s="46" t="s">
        <v>46</v>
      </c>
      <c r="G3" s="54"/>
      <c r="H3" s="54"/>
      <c r="I3" s="54"/>
      <c r="J3" s="54"/>
      <c r="K3" s="54"/>
      <c r="L3" s="54"/>
      <c r="M3" s="54"/>
      <c r="N3" s="54"/>
      <c r="O3" s="54"/>
      <c r="P3" s="23"/>
      <c r="Q3" s="35">
        <v>0</v>
      </c>
      <c r="R3" s="37">
        <v>1</v>
      </c>
    </row>
    <row r="4" spans="1:18" ht="13.5" thickBot="1">
      <c r="A4" s="14"/>
      <c r="B4" s="15"/>
      <c r="C4" s="14"/>
      <c r="D4" s="15"/>
      <c r="E4" s="42"/>
      <c r="F4" s="55">
        <f aca="true" t="shared" si="0" ref="F4:O4">IF(F5="",0,SUM(F7:F41)/$C$60/F5)</f>
        <v>0</v>
      </c>
      <c r="G4" s="55">
        <f t="shared" si="0"/>
        <v>0</v>
      </c>
      <c r="H4" s="55">
        <f t="shared" si="0"/>
        <v>0</v>
      </c>
      <c r="I4" s="55">
        <f t="shared" si="0"/>
        <v>0</v>
      </c>
      <c r="J4" s="55">
        <f t="shared" si="0"/>
        <v>0</v>
      </c>
      <c r="K4" s="55">
        <f t="shared" si="0"/>
        <v>0</v>
      </c>
      <c r="L4" s="55">
        <f t="shared" si="0"/>
        <v>0</v>
      </c>
      <c r="M4" s="55">
        <f t="shared" si="0"/>
        <v>0</v>
      </c>
      <c r="N4" s="55">
        <f t="shared" si="0"/>
        <v>0</v>
      </c>
      <c r="O4" s="55">
        <f t="shared" si="0"/>
        <v>0</v>
      </c>
      <c r="P4" s="14"/>
      <c r="Q4" s="35">
        <v>0</v>
      </c>
      <c r="R4" s="37">
        <v>2</v>
      </c>
    </row>
    <row r="5" spans="1:18" ht="13.5" thickBot="1">
      <c r="A5" s="14"/>
      <c r="B5" s="15"/>
      <c r="C5" s="56" t="s">
        <v>1</v>
      </c>
      <c r="D5" s="57">
        <v>60</v>
      </c>
      <c r="E5" s="57">
        <f>SUM(F5:O5)</f>
        <v>0</v>
      </c>
      <c r="F5" s="64"/>
      <c r="G5" s="65"/>
      <c r="H5" s="65"/>
      <c r="I5" s="65"/>
      <c r="J5" s="65"/>
      <c r="K5" s="65"/>
      <c r="L5" s="65"/>
      <c r="M5" s="65"/>
      <c r="N5" s="66"/>
      <c r="O5" s="65"/>
      <c r="P5" s="14"/>
      <c r="Q5" s="35">
        <v>0</v>
      </c>
      <c r="R5" s="37">
        <v>3</v>
      </c>
    </row>
    <row r="6" spans="1:18" ht="13.5" thickBot="1">
      <c r="A6" s="29" t="s">
        <v>12</v>
      </c>
      <c r="B6" s="14"/>
      <c r="C6" s="59" t="s">
        <v>42</v>
      </c>
      <c r="D6" s="60" t="s">
        <v>43</v>
      </c>
      <c r="E6" s="60" t="s">
        <v>43</v>
      </c>
      <c r="F6" s="61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  <c r="M6" s="62">
        <v>8</v>
      </c>
      <c r="N6" s="60">
        <v>9</v>
      </c>
      <c r="O6" s="62">
        <v>10</v>
      </c>
      <c r="P6" s="69" t="s">
        <v>40</v>
      </c>
      <c r="Q6" s="58">
        <v>0</v>
      </c>
      <c r="R6" s="37">
        <v>4</v>
      </c>
    </row>
    <row r="7" spans="1:18" ht="12.75">
      <c r="A7" s="18">
        <v>1</v>
      </c>
      <c r="B7" s="19" t="s">
        <v>17</v>
      </c>
      <c r="C7" s="13">
        <f aca="true" t="shared" si="1" ref="C7:C41">IF(A7=1,SUMIF($R$2:$R$62,D7,$Q$2:$Q$62),"")</f>
        <v>0</v>
      </c>
      <c r="D7" s="63">
        <f aca="true" t="shared" si="2" ref="D7:D41">IF($E$5&lt;&gt;0,IF(A7=1,ROUND(E7*60/$E$5,0),""),"")</f>
      </c>
      <c r="E7" s="13">
        <f aca="true" t="shared" si="3" ref="E7:E41">IF(A7=1,SUM(F7:P7),"")</f>
        <v>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67"/>
      <c r="Q7" s="35">
        <v>0</v>
      </c>
      <c r="R7" s="37">
        <v>5</v>
      </c>
    </row>
    <row r="8" spans="1:18" ht="12.75">
      <c r="A8" s="18">
        <v>1</v>
      </c>
      <c r="B8" s="19" t="s">
        <v>18</v>
      </c>
      <c r="C8" s="13">
        <f t="shared" si="1"/>
        <v>0</v>
      </c>
      <c r="D8" s="63">
        <f t="shared" si="2"/>
      </c>
      <c r="E8" s="13">
        <f t="shared" si="3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68"/>
      <c r="Q8" s="35">
        <v>0</v>
      </c>
      <c r="R8" s="37">
        <v>6</v>
      </c>
    </row>
    <row r="9" spans="1:18" ht="12.75">
      <c r="A9" s="18">
        <v>1</v>
      </c>
      <c r="B9" s="19" t="s">
        <v>19</v>
      </c>
      <c r="C9" s="13">
        <f t="shared" si="1"/>
        <v>0</v>
      </c>
      <c r="D9" s="63">
        <f t="shared" si="2"/>
      </c>
      <c r="E9" s="13">
        <f t="shared" si="3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68"/>
      <c r="Q9" s="35">
        <v>0</v>
      </c>
      <c r="R9" s="37">
        <v>7</v>
      </c>
    </row>
    <row r="10" spans="1:18" ht="12.75">
      <c r="A10" s="18">
        <v>1</v>
      </c>
      <c r="B10" s="19" t="s">
        <v>20</v>
      </c>
      <c r="C10" s="13">
        <f t="shared" si="1"/>
        <v>0</v>
      </c>
      <c r="D10" s="63">
        <f t="shared" si="2"/>
      </c>
      <c r="E10" s="13">
        <f t="shared" si="3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68"/>
      <c r="Q10" s="35">
        <v>0</v>
      </c>
      <c r="R10" s="37">
        <v>8</v>
      </c>
    </row>
    <row r="11" spans="1:18" ht="12.75">
      <c r="A11" s="18">
        <v>1</v>
      </c>
      <c r="B11" s="19" t="s">
        <v>21</v>
      </c>
      <c r="C11" s="13">
        <f t="shared" si="1"/>
        <v>0</v>
      </c>
      <c r="D11" s="63">
        <f t="shared" si="2"/>
      </c>
      <c r="E11" s="13">
        <f t="shared" si="3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8"/>
      <c r="Q11" s="35">
        <v>0</v>
      </c>
      <c r="R11" s="37">
        <v>9</v>
      </c>
    </row>
    <row r="12" spans="1:18" ht="12.75">
      <c r="A12" s="18">
        <v>1</v>
      </c>
      <c r="B12" s="19" t="s">
        <v>22</v>
      </c>
      <c r="C12" s="13">
        <f t="shared" si="1"/>
        <v>0</v>
      </c>
      <c r="D12" s="63">
        <f t="shared" si="2"/>
      </c>
      <c r="E12" s="13">
        <f t="shared" si="3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8"/>
      <c r="Q12" s="35">
        <v>0</v>
      </c>
      <c r="R12" s="37">
        <v>10</v>
      </c>
    </row>
    <row r="13" spans="1:18" ht="12.75">
      <c r="A13" s="18">
        <v>1</v>
      </c>
      <c r="B13" s="19" t="s">
        <v>23</v>
      </c>
      <c r="C13" s="13">
        <f t="shared" si="1"/>
        <v>0</v>
      </c>
      <c r="D13" s="63">
        <f t="shared" si="2"/>
      </c>
      <c r="E13" s="13">
        <f t="shared" si="3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68"/>
      <c r="Q13" s="35">
        <v>1</v>
      </c>
      <c r="R13" s="37">
        <v>11</v>
      </c>
    </row>
    <row r="14" spans="1:18" ht="12.75">
      <c r="A14" s="18">
        <v>1</v>
      </c>
      <c r="B14" s="19" t="s">
        <v>24</v>
      </c>
      <c r="C14" s="13">
        <f t="shared" si="1"/>
        <v>0</v>
      </c>
      <c r="D14" s="63">
        <f t="shared" si="2"/>
      </c>
      <c r="E14" s="13">
        <f t="shared" si="3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68"/>
      <c r="Q14" s="35">
        <v>1</v>
      </c>
      <c r="R14" s="37">
        <v>12</v>
      </c>
    </row>
    <row r="15" spans="1:18" ht="12.75">
      <c r="A15" s="18">
        <v>1</v>
      </c>
      <c r="B15" s="19" t="s">
        <v>25</v>
      </c>
      <c r="C15" s="13">
        <f t="shared" si="1"/>
        <v>0</v>
      </c>
      <c r="D15" s="63">
        <f t="shared" si="2"/>
      </c>
      <c r="E15" s="13">
        <f t="shared" si="3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68"/>
      <c r="Q15" s="35">
        <v>1</v>
      </c>
      <c r="R15" s="37">
        <v>13</v>
      </c>
    </row>
    <row r="16" spans="1:18" ht="12.75">
      <c r="A16" s="18">
        <v>1</v>
      </c>
      <c r="B16" s="19" t="s">
        <v>26</v>
      </c>
      <c r="C16" s="13">
        <f t="shared" si="1"/>
        <v>0</v>
      </c>
      <c r="D16" s="63">
        <f t="shared" si="2"/>
      </c>
      <c r="E16" s="13">
        <f t="shared" si="3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8"/>
      <c r="Q16" s="35">
        <v>1</v>
      </c>
      <c r="R16" s="37">
        <v>14</v>
      </c>
    </row>
    <row r="17" spans="1:18" ht="12.75">
      <c r="A17" s="18">
        <v>1</v>
      </c>
      <c r="B17" s="19" t="s">
        <v>27</v>
      </c>
      <c r="C17" s="13">
        <f t="shared" si="1"/>
        <v>0</v>
      </c>
      <c r="D17" s="63">
        <f t="shared" si="2"/>
      </c>
      <c r="E17" s="13">
        <f t="shared" si="3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68"/>
      <c r="Q17" s="35">
        <v>2</v>
      </c>
      <c r="R17" s="37">
        <v>15</v>
      </c>
    </row>
    <row r="18" spans="1:18" ht="12.75">
      <c r="A18" s="18">
        <v>1</v>
      </c>
      <c r="B18" s="19" t="s">
        <v>28</v>
      </c>
      <c r="C18" s="13">
        <f t="shared" si="1"/>
        <v>0</v>
      </c>
      <c r="D18" s="63">
        <f t="shared" si="2"/>
      </c>
      <c r="E18" s="13">
        <f t="shared" si="3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8"/>
      <c r="Q18" s="35">
        <v>2</v>
      </c>
      <c r="R18" s="37">
        <v>16</v>
      </c>
    </row>
    <row r="19" spans="1:18" ht="12.75">
      <c r="A19" s="18">
        <v>1</v>
      </c>
      <c r="B19" s="19" t="s">
        <v>29</v>
      </c>
      <c r="C19" s="13">
        <f t="shared" si="1"/>
        <v>0</v>
      </c>
      <c r="D19" s="63">
        <f t="shared" si="2"/>
      </c>
      <c r="E19" s="13">
        <f t="shared" si="3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68"/>
      <c r="Q19" s="35">
        <v>2</v>
      </c>
      <c r="R19" s="37">
        <v>17</v>
      </c>
    </row>
    <row r="20" spans="1:18" ht="12.75">
      <c r="A20" s="18">
        <v>1</v>
      </c>
      <c r="B20" s="19" t="s">
        <v>30</v>
      </c>
      <c r="C20" s="13">
        <f t="shared" si="1"/>
        <v>0</v>
      </c>
      <c r="D20" s="63">
        <f t="shared" si="2"/>
      </c>
      <c r="E20" s="13">
        <f t="shared" si="3"/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68"/>
      <c r="Q20" s="35">
        <v>2</v>
      </c>
      <c r="R20" s="37">
        <v>18</v>
      </c>
    </row>
    <row r="21" spans="1:18" ht="12.75">
      <c r="A21" s="18">
        <v>1</v>
      </c>
      <c r="B21" s="19" t="s">
        <v>31</v>
      </c>
      <c r="C21" s="13">
        <f t="shared" si="1"/>
        <v>0</v>
      </c>
      <c r="D21" s="63">
        <f t="shared" si="2"/>
      </c>
      <c r="E21" s="13">
        <f t="shared" si="3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8"/>
      <c r="Q21" s="35">
        <v>3</v>
      </c>
      <c r="R21" s="37">
        <v>19</v>
      </c>
    </row>
    <row r="22" spans="1:18" ht="12.75">
      <c r="A22" s="18">
        <v>1</v>
      </c>
      <c r="B22" s="19" t="s">
        <v>32</v>
      </c>
      <c r="C22" s="13">
        <f t="shared" si="1"/>
        <v>0</v>
      </c>
      <c r="D22" s="63">
        <f t="shared" si="2"/>
      </c>
      <c r="E22" s="13">
        <f t="shared" si="3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8"/>
      <c r="Q22" s="35">
        <v>3</v>
      </c>
      <c r="R22" s="37">
        <v>20</v>
      </c>
    </row>
    <row r="23" spans="1:18" ht="12.75">
      <c r="A23" s="18">
        <v>1</v>
      </c>
      <c r="B23" s="19" t="s">
        <v>33</v>
      </c>
      <c r="C23" s="13">
        <f t="shared" si="1"/>
        <v>0</v>
      </c>
      <c r="D23" s="63">
        <f t="shared" si="2"/>
      </c>
      <c r="E23" s="13">
        <f t="shared" si="3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8"/>
      <c r="Q23" s="35">
        <v>3</v>
      </c>
      <c r="R23" s="37">
        <v>21</v>
      </c>
    </row>
    <row r="24" spans="1:18" ht="12.75">
      <c r="A24" s="18">
        <v>1</v>
      </c>
      <c r="B24" s="19" t="s">
        <v>34</v>
      </c>
      <c r="C24" s="13">
        <f t="shared" si="1"/>
        <v>0</v>
      </c>
      <c r="D24" s="63">
        <f t="shared" si="2"/>
      </c>
      <c r="E24" s="13">
        <f t="shared" si="3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8"/>
      <c r="Q24" s="35">
        <v>3</v>
      </c>
      <c r="R24" s="37">
        <v>22</v>
      </c>
    </row>
    <row r="25" spans="1:18" ht="12.75">
      <c r="A25" s="18">
        <v>1</v>
      </c>
      <c r="B25" s="19" t="s">
        <v>35</v>
      </c>
      <c r="C25" s="13">
        <f t="shared" si="1"/>
        <v>0</v>
      </c>
      <c r="D25" s="63">
        <f t="shared" si="2"/>
      </c>
      <c r="E25" s="13">
        <f t="shared" si="3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8"/>
      <c r="Q25" s="35">
        <v>4</v>
      </c>
      <c r="R25" s="37">
        <v>23</v>
      </c>
    </row>
    <row r="26" spans="1:18" ht="12.75">
      <c r="A26" s="18">
        <v>1</v>
      </c>
      <c r="B26" s="19" t="s">
        <v>36</v>
      </c>
      <c r="C26" s="13">
        <f t="shared" si="1"/>
        <v>0</v>
      </c>
      <c r="D26" s="63">
        <f t="shared" si="2"/>
      </c>
      <c r="E26" s="13">
        <f t="shared" si="3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8"/>
      <c r="Q26" s="35">
        <v>4</v>
      </c>
      <c r="R26" s="37">
        <v>24</v>
      </c>
    </row>
    <row r="27" spans="1:18" ht="12.75">
      <c r="A27" s="18">
        <v>0</v>
      </c>
      <c r="B27" s="19"/>
      <c r="C27" s="13">
        <f t="shared" si="1"/>
      </c>
      <c r="D27" s="63">
        <f t="shared" si="2"/>
      </c>
      <c r="E27" s="13">
        <f t="shared" si="3"/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8"/>
      <c r="Q27" s="35">
        <v>4</v>
      </c>
      <c r="R27" s="37">
        <v>25</v>
      </c>
    </row>
    <row r="28" spans="1:18" ht="12.75">
      <c r="A28" s="18">
        <v>0</v>
      </c>
      <c r="B28" s="19"/>
      <c r="C28" s="13">
        <f t="shared" si="1"/>
      </c>
      <c r="D28" s="63">
        <f t="shared" si="2"/>
      </c>
      <c r="E28" s="13">
        <f t="shared" si="3"/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68"/>
      <c r="Q28" s="35">
        <v>4</v>
      </c>
      <c r="R28" s="37">
        <v>26</v>
      </c>
    </row>
    <row r="29" spans="1:18" ht="12.75">
      <c r="A29" s="18">
        <v>0</v>
      </c>
      <c r="B29" s="19"/>
      <c r="C29" s="13">
        <f t="shared" si="1"/>
      </c>
      <c r="D29" s="63">
        <f t="shared" si="2"/>
      </c>
      <c r="E29" s="13">
        <f t="shared" si="3"/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68"/>
      <c r="Q29" s="35">
        <v>5</v>
      </c>
      <c r="R29" s="37">
        <v>27</v>
      </c>
    </row>
    <row r="30" spans="1:18" ht="12.75">
      <c r="A30" s="18">
        <v>0</v>
      </c>
      <c r="B30" s="19"/>
      <c r="C30" s="13">
        <f t="shared" si="1"/>
      </c>
      <c r="D30" s="63">
        <f t="shared" si="2"/>
      </c>
      <c r="E30" s="13">
        <f t="shared" si="3"/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68"/>
      <c r="Q30" s="35">
        <v>5</v>
      </c>
      <c r="R30" s="37">
        <v>28</v>
      </c>
    </row>
    <row r="31" spans="1:18" ht="12.75">
      <c r="A31" s="18">
        <v>0</v>
      </c>
      <c r="B31" s="18"/>
      <c r="C31" s="13">
        <f t="shared" si="1"/>
      </c>
      <c r="D31" s="63">
        <f t="shared" si="2"/>
      </c>
      <c r="E31" s="13">
        <f t="shared" si="3"/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68"/>
      <c r="Q31" s="35">
        <v>5</v>
      </c>
      <c r="R31" s="37">
        <v>29</v>
      </c>
    </row>
    <row r="32" spans="1:18" ht="12.75">
      <c r="A32" s="18">
        <v>0</v>
      </c>
      <c r="B32" s="21"/>
      <c r="C32" s="13">
        <f t="shared" si="1"/>
      </c>
      <c r="D32" s="63">
        <f t="shared" si="2"/>
      </c>
      <c r="E32" s="13">
        <f t="shared" si="3"/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68"/>
      <c r="Q32" s="35">
        <v>6</v>
      </c>
      <c r="R32" s="37">
        <v>30</v>
      </c>
    </row>
    <row r="33" spans="1:18" ht="12.75">
      <c r="A33" s="18">
        <v>0</v>
      </c>
      <c r="B33" s="21"/>
      <c r="C33" s="13">
        <f t="shared" si="1"/>
      </c>
      <c r="D33" s="63">
        <f t="shared" si="2"/>
      </c>
      <c r="E33" s="13">
        <f t="shared" si="3"/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68"/>
      <c r="Q33" s="35">
        <v>6</v>
      </c>
      <c r="R33" s="37">
        <v>31</v>
      </c>
    </row>
    <row r="34" spans="1:18" ht="12.75">
      <c r="A34" s="18">
        <v>0</v>
      </c>
      <c r="B34" s="18"/>
      <c r="C34" s="13">
        <f t="shared" si="1"/>
      </c>
      <c r="D34" s="63">
        <f t="shared" si="2"/>
      </c>
      <c r="E34" s="13">
        <f t="shared" si="3"/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68"/>
      <c r="Q34" s="35">
        <v>6</v>
      </c>
      <c r="R34" s="37">
        <v>32</v>
      </c>
    </row>
    <row r="35" spans="1:18" ht="12.75">
      <c r="A35" s="18">
        <v>0</v>
      </c>
      <c r="B35" s="18"/>
      <c r="C35" s="13">
        <f t="shared" si="1"/>
      </c>
      <c r="D35" s="63">
        <f t="shared" si="2"/>
      </c>
      <c r="E35" s="13">
        <f t="shared" si="3"/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68"/>
      <c r="Q35" s="35">
        <v>7</v>
      </c>
      <c r="R35" s="37">
        <v>33</v>
      </c>
    </row>
    <row r="36" spans="1:18" ht="12.75">
      <c r="A36" s="18">
        <v>0</v>
      </c>
      <c r="B36" s="18"/>
      <c r="C36" s="13">
        <f t="shared" si="1"/>
      </c>
      <c r="D36" s="63">
        <f t="shared" si="2"/>
      </c>
      <c r="E36" s="13">
        <f t="shared" si="3"/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68"/>
      <c r="Q36" s="35">
        <v>7</v>
      </c>
      <c r="R36" s="37">
        <v>34</v>
      </c>
    </row>
    <row r="37" spans="1:18" ht="12.75">
      <c r="A37" s="18">
        <v>0</v>
      </c>
      <c r="B37" s="18"/>
      <c r="C37" s="13">
        <f t="shared" si="1"/>
      </c>
      <c r="D37" s="63">
        <f t="shared" si="2"/>
      </c>
      <c r="E37" s="13">
        <f t="shared" si="3"/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68"/>
      <c r="Q37" s="35">
        <v>7</v>
      </c>
      <c r="R37" s="37">
        <v>35</v>
      </c>
    </row>
    <row r="38" spans="1:18" ht="12.75">
      <c r="A38" s="18">
        <v>0</v>
      </c>
      <c r="B38" s="18"/>
      <c r="C38" s="13">
        <f t="shared" si="1"/>
      </c>
      <c r="D38" s="63">
        <f t="shared" si="2"/>
      </c>
      <c r="E38" s="13">
        <f t="shared" si="3"/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68"/>
      <c r="Q38" s="35">
        <v>8</v>
      </c>
      <c r="R38" s="37">
        <v>36</v>
      </c>
    </row>
    <row r="39" spans="1:18" ht="12.75">
      <c r="A39" s="18">
        <v>0</v>
      </c>
      <c r="B39" s="18"/>
      <c r="C39" s="13">
        <f t="shared" si="1"/>
      </c>
      <c r="D39" s="63">
        <f t="shared" si="2"/>
      </c>
      <c r="E39" s="13">
        <f t="shared" si="3"/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68"/>
      <c r="Q39" s="35">
        <v>8</v>
      </c>
      <c r="R39" s="37">
        <v>37</v>
      </c>
    </row>
    <row r="40" spans="1:18" ht="12.75">
      <c r="A40" s="18">
        <v>0</v>
      </c>
      <c r="B40" s="18"/>
      <c r="C40" s="13">
        <f t="shared" si="1"/>
      </c>
      <c r="D40" s="63">
        <f t="shared" si="2"/>
      </c>
      <c r="E40" s="13">
        <f t="shared" si="3"/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8"/>
      <c r="Q40" s="35">
        <v>8</v>
      </c>
      <c r="R40" s="37">
        <v>38</v>
      </c>
    </row>
    <row r="41" spans="1:18" ht="12.75">
      <c r="A41" s="18">
        <v>0</v>
      </c>
      <c r="B41" s="18"/>
      <c r="C41" s="13">
        <f t="shared" si="1"/>
      </c>
      <c r="D41" s="63">
        <f t="shared" si="2"/>
      </c>
      <c r="E41" s="13">
        <f t="shared" si="3"/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8"/>
      <c r="Q41" s="35">
        <v>9</v>
      </c>
      <c r="R41" s="37">
        <v>39</v>
      </c>
    </row>
    <row r="42" spans="17:18" ht="12.75">
      <c r="Q42" s="35">
        <v>9</v>
      </c>
      <c r="R42" s="37">
        <v>40</v>
      </c>
    </row>
    <row r="43" spans="2:18" ht="12.75">
      <c r="B43" s="42" t="s">
        <v>13</v>
      </c>
      <c r="C43" s="42" t="s">
        <v>14</v>
      </c>
      <c r="Q43" s="35">
        <v>9</v>
      </c>
      <c r="R43" s="37">
        <v>41</v>
      </c>
    </row>
    <row r="44" spans="2:18" ht="12.75">
      <c r="B44" s="14">
        <v>15</v>
      </c>
      <c r="C44" s="51">
        <f aca="true" t="shared" si="4" ref="C44:C59">COUNTIF($C$7:$C$41,B44)</f>
        <v>0</v>
      </c>
      <c r="Q44" s="35">
        <v>10</v>
      </c>
      <c r="R44" s="37">
        <v>42</v>
      </c>
    </row>
    <row r="45" spans="2:18" ht="12.75">
      <c r="B45" s="14">
        <v>14</v>
      </c>
      <c r="C45" s="51">
        <f t="shared" si="4"/>
        <v>0</v>
      </c>
      <c r="Q45" s="35">
        <v>10</v>
      </c>
      <c r="R45" s="37">
        <v>43</v>
      </c>
    </row>
    <row r="46" spans="2:18" ht="12.75">
      <c r="B46" s="14">
        <v>13</v>
      </c>
      <c r="C46" s="51">
        <f t="shared" si="4"/>
        <v>0</v>
      </c>
      <c r="D46" s="3"/>
      <c r="Q46" s="35">
        <v>10</v>
      </c>
      <c r="R46" s="37">
        <v>44</v>
      </c>
    </row>
    <row r="47" spans="2:18" ht="12.75">
      <c r="B47" s="14">
        <v>12</v>
      </c>
      <c r="C47" s="51">
        <f t="shared" si="4"/>
        <v>0</v>
      </c>
      <c r="D47" s="3"/>
      <c r="Q47" s="35">
        <v>11</v>
      </c>
      <c r="R47" s="37">
        <v>45</v>
      </c>
    </row>
    <row r="48" spans="2:18" ht="12.75">
      <c r="B48" s="14">
        <v>11</v>
      </c>
      <c r="C48" s="51">
        <f t="shared" si="4"/>
        <v>0</v>
      </c>
      <c r="D48" s="3"/>
      <c r="Q48" s="35">
        <v>11</v>
      </c>
      <c r="R48" s="37">
        <v>46</v>
      </c>
    </row>
    <row r="49" spans="2:18" ht="12.75">
      <c r="B49" s="14">
        <v>10</v>
      </c>
      <c r="C49" s="51">
        <f t="shared" si="4"/>
        <v>0</v>
      </c>
      <c r="D49" s="3"/>
      <c r="Q49" s="35">
        <v>11</v>
      </c>
      <c r="R49" s="37">
        <v>47</v>
      </c>
    </row>
    <row r="50" spans="2:18" ht="12.75">
      <c r="B50" s="14">
        <v>9</v>
      </c>
      <c r="C50" s="51">
        <f t="shared" si="4"/>
        <v>0</v>
      </c>
      <c r="D50" s="3"/>
      <c r="Q50" s="35">
        <v>12</v>
      </c>
      <c r="R50" s="37">
        <v>48</v>
      </c>
    </row>
    <row r="51" spans="2:18" ht="12.75">
      <c r="B51" s="14">
        <v>8</v>
      </c>
      <c r="C51" s="51">
        <f t="shared" si="4"/>
        <v>0</v>
      </c>
      <c r="D51" s="3"/>
      <c r="Q51" s="35">
        <v>12</v>
      </c>
      <c r="R51" s="37">
        <v>49</v>
      </c>
    </row>
    <row r="52" spans="2:18" ht="12.75">
      <c r="B52" s="14">
        <v>7</v>
      </c>
      <c r="C52" s="51">
        <f t="shared" si="4"/>
        <v>0</v>
      </c>
      <c r="D52" s="3"/>
      <c r="Q52" s="35">
        <v>12</v>
      </c>
      <c r="R52" s="37">
        <v>50</v>
      </c>
    </row>
    <row r="53" spans="2:18" ht="12.75">
      <c r="B53" s="14">
        <v>6</v>
      </c>
      <c r="C53" s="51">
        <f t="shared" si="4"/>
        <v>0</v>
      </c>
      <c r="D53" s="3"/>
      <c r="Q53" s="35">
        <v>13</v>
      </c>
      <c r="R53" s="37">
        <v>51</v>
      </c>
    </row>
    <row r="54" spans="2:18" ht="12.75">
      <c r="B54" s="14">
        <v>5</v>
      </c>
      <c r="C54" s="51">
        <f t="shared" si="4"/>
        <v>0</v>
      </c>
      <c r="D54" s="3"/>
      <c r="Q54" s="35">
        <v>13</v>
      </c>
      <c r="R54" s="37">
        <v>52</v>
      </c>
    </row>
    <row r="55" spans="2:18" ht="12.75">
      <c r="B55" s="14">
        <v>4</v>
      </c>
      <c r="C55" s="51">
        <f t="shared" si="4"/>
        <v>0</v>
      </c>
      <c r="D55" s="3"/>
      <c r="Q55" s="35">
        <v>13</v>
      </c>
      <c r="R55" s="37">
        <v>53</v>
      </c>
    </row>
    <row r="56" spans="2:18" ht="12.75">
      <c r="B56" s="14">
        <v>3</v>
      </c>
      <c r="C56" s="51">
        <f t="shared" si="4"/>
        <v>0</v>
      </c>
      <c r="D56" s="3"/>
      <c r="Q56" s="35">
        <v>14</v>
      </c>
      <c r="R56" s="37">
        <v>54</v>
      </c>
    </row>
    <row r="57" spans="2:18" ht="12.75">
      <c r="B57" s="14">
        <v>2</v>
      </c>
      <c r="C57" s="51">
        <f t="shared" si="4"/>
        <v>0</v>
      </c>
      <c r="D57" s="3"/>
      <c r="Q57" s="35">
        <v>14</v>
      </c>
      <c r="R57" s="37">
        <v>55</v>
      </c>
    </row>
    <row r="58" spans="2:18" ht="12.75">
      <c r="B58" s="14">
        <v>1</v>
      </c>
      <c r="C58" s="51">
        <f t="shared" si="4"/>
        <v>0</v>
      </c>
      <c r="D58" s="3"/>
      <c r="Q58" s="35">
        <v>14</v>
      </c>
      <c r="R58" s="37">
        <v>56</v>
      </c>
    </row>
    <row r="59" spans="2:18" ht="12.75">
      <c r="B59" s="14">
        <v>0</v>
      </c>
      <c r="C59" s="51">
        <f t="shared" si="4"/>
        <v>20</v>
      </c>
      <c r="D59" s="3"/>
      <c r="Q59" s="35">
        <v>15</v>
      </c>
      <c r="R59" s="37">
        <v>57</v>
      </c>
    </row>
    <row r="60" spans="2:18" ht="12.75">
      <c r="B60" s="51" t="s">
        <v>15</v>
      </c>
      <c r="C60" s="51">
        <f>SUM(C44:C59)</f>
        <v>20</v>
      </c>
      <c r="D60" s="3"/>
      <c r="Q60" s="35">
        <v>15</v>
      </c>
      <c r="R60" s="37">
        <v>58</v>
      </c>
    </row>
    <row r="61" spans="2:18" ht="12.75">
      <c r="B61" s="51" t="s">
        <v>10</v>
      </c>
      <c r="C61" s="51">
        <f>ROUND(SUM(C7:C41)/C60,1)</f>
        <v>0</v>
      </c>
      <c r="D61" s="3"/>
      <c r="Q61" s="35">
        <v>15</v>
      </c>
      <c r="R61" s="37">
        <v>59</v>
      </c>
    </row>
    <row r="62" spans="4:18" ht="13.5" thickBot="1">
      <c r="D62" s="3"/>
      <c r="Q62" s="38">
        <v>15</v>
      </c>
      <c r="R62" s="41">
        <v>60</v>
      </c>
    </row>
    <row r="63" spans="4:18" ht="12.75">
      <c r="D63" s="3"/>
      <c r="Q63"/>
      <c r="R63"/>
    </row>
    <row r="64" spans="3:18" ht="12.75">
      <c r="C64" s="3"/>
      <c r="D64" s="3"/>
      <c r="Q64"/>
      <c r="R64"/>
    </row>
    <row r="65" spans="3:18" ht="12.75">
      <c r="C65" s="3"/>
      <c r="D65" s="3"/>
      <c r="Q65"/>
      <c r="R65"/>
    </row>
    <row r="66" spans="3:18" ht="12.75">
      <c r="C66" s="3"/>
      <c r="D66" s="3"/>
      <c r="Q66"/>
      <c r="R66"/>
    </row>
    <row r="67" spans="4:18" ht="12.75">
      <c r="D67" s="3"/>
      <c r="Q67"/>
      <c r="R67"/>
    </row>
    <row r="68" spans="4:18" ht="12.75">
      <c r="D68" s="3"/>
      <c r="Q68"/>
      <c r="R68"/>
    </row>
    <row r="69" spans="17:18" ht="12.75">
      <c r="Q69"/>
      <c r="R69"/>
    </row>
    <row r="70" spans="17:18" ht="12.75">
      <c r="Q70"/>
      <c r="R70"/>
    </row>
    <row r="71" spans="17:18" ht="12.75">
      <c r="Q71"/>
      <c r="R71"/>
    </row>
    <row r="72" spans="17:18" ht="12.75">
      <c r="Q72"/>
      <c r="R72"/>
    </row>
    <row r="73" spans="17:18" ht="12.75">
      <c r="Q73"/>
      <c r="R73"/>
    </row>
    <row r="74" spans="17:18" ht="12.75">
      <c r="Q74"/>
      <c r="R74"/>
    </row>
    <row r="75" spans="17:18" ht="12.75">
      <c r="Q75"/>
      <c r="R75"/>
    </row>
    <row r="76" spans="17:18" ht="12.75">
      <c r="Q76"/>
      <c r="R76"/>
    </row>
    <row r="77" spans="17:18" ht="12.75">
      <c r="Q77"/>
      <c r="R77"/>
    </row>
    <row r="78" spans="17:18" ht="12.75">
      <c r="Q78"/>
      <c r="R78"/>
    </row>
    <row r="79" spans="17:18" ht="12.75">
      <c r="Q79"/>
      <c r="R79"/>
    </row>
    <row r="80" spans="17:18" ht="12.75">
      <c r="Q80"/>
      <c r="R80"/>
    </row>
    <row r="81" spans="17:18" ht="12.75">
      <c r="Q81"/>
      <c r="R81"/>
    </row>
    <row r="82" spans="17:18" ht="12.75">
      <c r="Q82"/>
      <c r="R82"/>
    </row>
    <row r="83" spans="17:18" ht="12.75">
      <c r="Q83"/>
      <c r="R83"/>
    </row>
    <row r="84" spans="17:18" ht="12.75">
      <c r="Q84"/>
      <c r="R84"/>
    </row>
  </sheetData>
  <conditionalFormatting sqref="C7:C41">
    <cfRule type="cellIs" priority="1" dxfId="0" operator="lessThan" stopIfTrue="1">
      <formula>5</formula>
    </cfRule>
  </conditionalFormatting>
  <printOptions/>
  <pageMargins left="0.75" right="0.75" top="1" bottom="1" header="0.4921259845" footer="0.4921259845"/>
  <pageSetup fitToHeight="1" fitToWidth="1" horizontalDpi="300" verticalDpi="3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Karsten</dc:creator>
  <cp:keywords/>
  <dc:description/>
  <cp:lastModifiedBy>Florian Karsten</cp:lastModifiedBy>
  <cp:lastPrinted>2007-06-24T10:53:29Z</cp:lastPrinted>
  <dcterms:created xsi:type="dcterms:W3CDTF">2002-09-08T08:42:29Z</dcterms:created>
  <dcterms:modified xsi:type="dcterms:W3CDTF">2007-06-24T10:55:51Z</dcterms:modified>
  <cp:category/>
  <cp:version/>
  <cp:contentType/>
  <cp:contentStatus/>
</cp:coreProperties>
</file>